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Tadeo\Fichas técnicas\2025\"/>
    </mc:Choice>
  </mc:AlternateContent>
  <bookViews>
    <workbookView xWindow="0" yWindow="0" windowWidth="19200" windowHeight="11595" activeTab="1"/>
  </bookViews>
  <sheets>
    <sheet name="FT 9" sheetId="1" r:id="rId1"/>
    <sheet name="FT 10" sheetId="2" r:id="rId2"/>
  </sheets>
  <externalReferences>
    <externalReference r:id="rId3"/>
    <externalReference r:id="rId4"/>
  </externalReferenc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3" i="2" l="1"/>
  <c r="C12" i="2"/>
  <c r="C11" i="2"/>
  <c r="C10" i="2"/>
  <c r="C9" i="2"/>
  <c r="C14" i="2" l="1"/>
  <c r="E13" i="2"/>
  <c r="E12" i="2"/>
  <c r="E11" i="2"/>
  <c r="E10" i="2"/>
  <c r="E9" i="2"/>
  <c r="F10" i="2" l="1"/>
  <c r="G10" i="2"/>
  <c r="F12" i="2"/>
  <c r="G12" i="2"/>
  <c r="F9" i="2"/>
  <c r="G9" i="2"/>
  <c r="F11" i="2"/>
  <c r="G11" i="2"/>
  <c r="F13" i="2"/>
  <c r="G13" i="2"/>
  <c r="E14" i="2"/>
  <c r="F14" i="2" l="1"/>
  <c r="G14" i="2"/>
  <c r="D10" i="2"/>
  <c r="D11" i="2"/>
  <c r="D12" i="2"/>
  <c r="D13" i="2"/>
  <c r="D9" i="2"/>
  <c r="D14" i="2"/>
  <c r="G7" i="2"/>
  <c r="F7" i="2" l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9" i="1"/>
  <c r="C10" i="1"/>
  <c r="C11" i="1"/>
  <c r="C12" i="1"/>
  <c r="C13" i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9" i="1"/>
  <c r="E29" i="1"/>
  <c r="C29" i="1"/>
  <c r="F29" i="1" l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7" i="1"/>
  <c r="E7" i="1"/>
  <c r="C7" i="1"/>
  <c r="D7" i="2" l="1"/>
</calcChain>
</file>

<file path=xl/sharedStrings.xml><?xml version="1.0" encoding="utf-8"?>
<sst xmlns="http://schemas.openxmlformats.org/spreadsheetml/2006/main" count="51" uniqueCount="39">
  <si>
    <t>IMPORTACIONES DE MEDICAMENTOS</t>
  </si>
  <si>
    <t>En millones de U$S. Por países.</t>
  </si>
  <si>
    <t>Orígenes</t>
  </si>
  <si>
    <t>Total</t>
  </si>
  <si>
    <t>Alemania</t>
  </si>
  <si>
    <t>Estados Unidos</t>
  </si>
  <si>
    <t>Suiza</t>
  </si>
  <si>
    <t>Francia</t>
  </si>
  <si>
    <t>Brasil</t>
  </si>
  <si>
    <t>Irlanda</t>
  </si>
  <si>
    <t>Italia</t>
  </si>
  <si>
    <t>Reino Unido</t>
  </si>
  <si>
    <t>Dinamarca</t>
  </si>
  <si>
    <t>España</t>
  </si>
  <si>
    <t>China</t>
  </si>
  <si>
    <t>India</t>
  </si>
  <si>
    <t>En millones de U$S. Por regiones.</t>
  </si>
  <si>
    <t>Región</t>
  </si>
  <si>
    <t>FICHA TÉCNICA Nº 9</t>
  </si>
  <si>
    <t>Otros</t>
  </si>
  <si>
    <t>Europa</t>
  </si>
  <si>
    <t>América del Norte</t>
  </si>
  <si>
    <t>Fuente: INDEC y ADUANA. Capítulo 30 de la N.C.M. "Productos farmacéuticos"</t>
  </si>
  <si>
    <t xml:space="preserve">* Dada la restricción informativa de INDEC, la información es provisoria y sujeta a modificaciones. </t>
  </si>
  <si>
    <t xml:space="preserve">  El desagregado por pais o región se calcula en proporción a los datos de ADUANA, cuya diferencia</t>
  </si>
  <si>
    <t xml:space="preserve">  se encuentra entre el 5% y el 2%.</t>
  </si>
  <si>
    <t>FICHA TÉCNICA Nº 10</t>
  </si>
  <si>
    <t>Singapur</t>
  </si>
  <si>
    <t>Uruguay</t>
  </si>
  <si>
    <t>Austria</t>
  </si>
  <si>
    <t>Puerto Rico</t>
  </si>
  <si>
    <t>Part % 2014</t>
  </si>
  <si>
    <t>Part % 2024</t>
  </si>
  <si>
    <t>Var absoluta 2024-2014</t>
  </si>
  <si>
    <t>Bélgica</t>
  </si>
  <si>
    <t>Canadá</t>
  </si>
  <si>
    <t>Países Bajos</t>
  </si>
  <si>
    <t>México</t>
  </si>
  <si>
    <t>Var absoluta 2014-2024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</si>
</sst>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0.0%"/>
    <numFmt numFmtId="166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1"/>
      <color theme="1"/>
      <name val="Arial"/>
      <family val="2"/>
    </font>
    <font>
      <i/>
      <sz val="9"/>
      <name val="Arial"/>
      <family val="2"/>
    </font>
    <font>
      <sz val="9"/>
      <name val="Arial"/>
      <family val="2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8" fillId="0" borderId="0" applyFont="0" applyFill="0" applyBorder="0" applyAlignment="0" applyProtection="0"/>
  </cellStyleXfs>
  <cellXfs count="43">
    <xf numFmtId="0" fontId="0" fillId="0" borderId="0" xfId="0"/>
    <xf numFmtId="0" fontId="2" fillId="0" borderId="0" xfId="0" applyFont="1"/>
    <xf numFmtId="0" fontId="3" fillId="0" borderId="0" xfId="0" applyFont="1" applyFill="1" applyBorder="1"/>
    <xf numFmtId="0" fontId="3" fillId="0" borderId="1" xfId="0" applyFont="1" applyBorder="1"/>
    <xf numFmtId="164" fontId="3" fillId="0" borderId="2" xfId="0" applyNumberFormat="1" applyFont="1" applyBorder="1" applyAlignment="1">
      <alignment horizontal="center"/>
    </xf>
    <xf numFmtId="165" fontId="3" fillId="0" borderId="2" xfId="0" applyNumberFormat="1" applyFont="1" applyBorder="1" applyAlignment="1">
      <alignment horizontal="center"/>
    </xf>
    <xf numFmtId="164" fontId="3" fillId="0" borderId="3" xfId="0" applyNumberFormat="1" applyFont="1" applyBorder="1" applyAlignment="1">
      <alignment horizontal="center"/>
    </xf>
    <xf numFmtId="0" fontId="4" fillId="0" borderId="1" xfId="0" applyFont="1" applyBorder="1"/>
    <xf numFmtId="165" fontId="4" fillId="0" borderId="2" xfId="1" applyNumberFormat="1" applyFont="1" applyBorder="1" applyAlignment="1">
      <alignment horizontal="center"/>
    </xf>
    <xf numFmtId="164" fontId="4" fillId="0" borderId="3" xfId="0" applyNumberFormat="1" applyFont="1" applyBorder="1" applyAlignment="1">
      <alignment horizontal="center"/>
    </xf>
    <xf numFmtId="0" fontId="4" fillId="0" borderId="1" xfId="0" quotePrefix="1" applyFont="1" applyBorder="1" applyAlignment="1">
      <alignment horizontal="left"/>
    </xf>
    <xf numFmtId="0" fontId="4" fillId="0" borderId="7" xfId="0" applyFont="1" applyBorder="1"/>
    <xf numFmtId="164" fontId="3" fillId="0" borderId="2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4" fontId="3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6" fillId="0" borderId="0" xfId="2" applyFont="1"/>
    <xf numFmtId="0" fontId="7" fillId="0" borderId="0" xfId="0" quotePrefix="1" applyFont="1" applyAlignment="1">
      <alignment horizontal="left"/>
    </xf>
    <xf numFmtId="0" fontId="1" fillId="0" borderId="9" xfId="0" applyFont="1" applyBorder="1"/>
    <xf numFmtId="0" fontId="4" fillId="0" borderId="4" xfId="0" applyFont="1" applyBorder="1"/>
    <xf numFmtId="164" fontId="4" fillId="2" borderId="5" xfId="0" applyNumberFormat="1" applyFont="1" applyFill="1" applyBorder="1" applyAlignment="1">
      <alignment horizontal="center"/>
    </xf>
    <xf numFmtId="165" fontId="4" fillId="0" borderId="5" xfId="1" applyNumberFormat="1" applyFont="1" applyBorder="1" applyAlignment="1">
      <alignment horizontal="center"/>
    </xf>
    <xf numFmtId="164" fontId="4" fillId="0" borderId="5" xfId="0" applyNumberFormat="1" applyFont="1" applyBorder="1" applyAlignment="1">
      <alignment horizontal="center"/>
    </xf>
    <xf numFmtId="164" fontId="4" fillId="0" borderId="6" xfId="0" applyNumberFormat="1" applyFont="1" applyBorder="1" applyAlignment="1">
      <alignment horizontal="center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14" xfId="0" quotePrefix="1" applyFont="1" applyFill="1" applyBorder="1" applyAlignment="1">
      <alignment horizontal="center" vertical="center" wrapText="1"/>
    </xf>
    <xf numFmtId="0" fontId="5" fillId="0" borderId="15" xfId="0" quotePrefix="1" applyFont="1" applyFill="1" applyBorder="1" applyAlignment="1">
      <alignment horizontal="center" vertical="center" wrapText="1"/>
    </xf>
    <xf numFmtId="164" fontId="3" fillId="0" borderId="2" xfId="0" applyNumberFormat="1" applyFont="1" applyFill="1" applyBorder="1" applyAlignment="1">
      <alignment horizontal="center"/>
    </xf>
    <xf numFmtId="164" fontId="4" fillId="0" borderId="2" xfId="0" applyNumberFormat="1" applyFont="1" applyFill="1" applyBorder="1" applyAlignment="1">
      <alignment horizontal="center"/>
    </xf>
    <xf numFmtId="164" fontId="4" fillId="0" borderId="8" xfId="0" applyNumberFormat="1" applyFont="1" applyFill="1" applyBorder="1" applyAlignment="1">
      <alignment horizontal="center"/>
    </xf>
    <xf numFmtId="165" fontId="3" fillId="0" borderId="2" xfId="0" applyNumberFormat="1" applyFont="1" applyFill="1" applyBorder="1" applyAlignment="1">
      <alignment horizontal="center"/>
    </xf>
    <xf numFmtId="165" fontId="4" fillId="0" borderId="2" xfId="1" applyNumberFormat="1" applyFont="1" applyFill="1" applyBorder="1" applyAlignment="1">
      <alignment horizontal="center"/>
    </xf>
    <xf numFmtId="0" fontId="3" fillId="0" borderId="12" xfId="0" applyFont="1" applyFill="1" applyBorder="1" applyAlignment="1">
      <alignment horizontal="center" vertical="center" wrapText="1"/>
    </xf>
    <xf numFmtId="164" fontId="3" fillId="0" borderId="3" xfId="0" applyNumberFormat="1" applyFont="1" applyFill="1" applyBorder="1" applyAlignment="1">
      <alignment horizontal="center"/>
    </xf>
    <xf numFmtId="164" fontId="4" fillId="0" borderId="3" xfId="0" applyNumberFormat="1" applyFont="1" applyFill="1" applyBorder="1" applyAlignment="1">
      <alignment horizontal="center"/>
    </xf>
    <xf numFmtId="9" fontId="0" fillId="0" borderId="0" xfId="4" applyFont="1"/>
    <xf numFmtId="166" fontId="0" fillId="0" borderId="0" xfId="0" applyNumberFormat="1"/>
    <xf numFmtId="10" fontId="0" fillId="0" borderId="0" xfId="4" applyNumberFormat="1" applyFont="1"/>
  </cellXfs>
  <cellStyles count="5">
    <cellStyle name="Normal" xfId="0" builtinId="0"/>
    <cellStyle name="Normal 12" xfId="2"/>
    <cellStyle name="Normal 2" xfId="3"/>
    <cellStyle name="Porcentaje" xfId="4" builtinId="5"/>
    <cellStyle name="Porcentaje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Cilfa\Asuntos%20Econ&#243;micos\Fichas%20t&#233;cnicas\2025\Inputs\Com.Int.ComTradeData%20(2014)%20imp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Cilfa\Asuntos%20Econ&#243;micos\Fichas%20t&#233;cnicas\2025\Inputs\Com.Int.Impo%20Capitulos%2029%20y%2030%20A&#241;o%202024%20COMPLETO%20imp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  <sheetName val="Sheet1"/>
      <sheetName val="Sheet2"/>
    </sheetNames>
    <sheetDataSet>
      <sheetData sheetId="0">
        <row r="4">
          <cell r="J4" t="str">
            <v>Europa</v>
          </cell>
          <cell r="K4">
            <v>1389468042.6500006</v>
          </cell>
          <cell r="L4">
            <v>0.64680993159205713</v>
          </cell>
        </row>
        <row r="5">
          <cell r="J5" t="str">
            <v>América del Norte</v>
          </cell>
          <cell r="K5">
            <v>499951742.71000004</v>
          </cell>
          <cell r="L5">
            <v>0.23273205469687869</v>
          </cell>
        </row>
        <row r="6">
          <cell r="J6" t="str">
            <v>Brasil</v>
          </cell>
          <cell r="K6">
            <v>108462084.01000001</v>
          </cell>
          <cell r="L6">
            <v>5.0490080365606191E-2</v>
          </cell>
        </row>
        <row r="7">
          <cell r="J7" t="str">
            <v>China</v>
          </cell>
          <cell r="K7">
            <v>32936738.41</v>
          </cell>
          <cell r="L7">
            <v>1.5332349405609104E-2</v>
          </cell>
        </row>
        <row r="8">
          <cell r="J8" t="str">
            <v>Resto del mundo</v>
          </cell>
          <cell r="K8">
            <v>92114594.960000023</v>
          </cell>
          <cell r="L8">
            <v>4.2880176467445179E-2</v>
          </cell>
        </row>
        <row r="9">
          <cell r="J9" t="str">
            <v>India</v>
          </cell>
          <cell r="K9">
            <v>25252801.809999999</v>
          </cell>
          <cell r="L9">
            <v>1.1755407472403641E-2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ado países"/>
      <sheetName val="Partidas"/>
      <sheetName val="Toneladas"/>
      <sheetName val="Biot"/>
      <sheetName val="Bio"/>
      <sheetName val="IMPO"/>
      <sheetName val="Lab CILFA"/>
      <sheetName val="Hoja2"/>
    </sheetNames>
    <sheetDataSet>
      <sheetData sheetId="0">
        <row r="6">
          <cell r="M6" t="str">
            <v>Europa</v>
          </cell>
          <cell r="N6">
            <v>1597922104.4799998</v>
          </cell>
          <cell r="O6">
            <v>0.64732936649911688</v>
          </cell>
        </row>
        <row r="7">
          <cell r="M7" t="str">
            <v>América del Norte</v>
          </cell>
          <cell r="N7">
            <v>331195155.26000059</v>
          </cell>
          <cell r="O7">
            <v>0.13416946260456231</v>
          </cell>
        </row>
        <row r="8">
          <cell r="M8" t="str">
            <v>Resto del mundo</v>
          </cell>
          <cell r="N8">
            <v>278829153.03000003</v>
          </cell>
          <cell r="O8">
            <v>0.11295563061951146</v>
          </cell>
        </row>
        <row r="9">
          <cell r="M9" t="str">
            <v>Puerto Rico</v>
          </cell>
          <cell r="N9">
            <v>84207137.229999974</v>
          </cell>
          <cell r="O9">
            <v>3.4112897396546625E-2</v>
          </cell>
        </row>
        <row r="10">
          <cell r="M10" t="str">
            <v>Brasil</v>
          </cell>
          <cell r="N10">
            <v>83841606.060000017</v>
          </cell>
          <cell r="O10">
            <v>3.3964818175382862E-2</v>
          </cell>
        </row>
        <row r="11">
          <cell r="M11" t="str">
            <v>China</v>
          </cell>
          <cell r="N11">
            <v>55569022.979999997</v>
          </cell>
          <cell r="O11">
            <v>2.2511397984774858E-2</v>
          </cell>
        </row>
        <row r="12">
          <cell r="M12" t="str">
            <v>India</v>
          </cell>
          <cell r="N12">
            <v>36919698.219999984</v>
          </cell>
          <cell r="O12">
            <v>1.495642672010505E-2</v>
          </cell>
        </row>
      </sheetData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4"/>
  <sheetViews>
    <sheetView zoomScale="96" zoomScaleNormal="96" workbookViewId="0"/>
  </sheetViews>
  <sheetFormatPr baseColWidth="10" defaultRowHeight="15" x14ac:dyDescent="0.25"/>
  <cols>
    <col min="1" max="1" width="15.7109375" bestFit="1" customWidth="1"/>
  </cols>
  <sheetData>
    <row r="1" spans="1:9" ht="18" customHeight="1" x14ac:dyDescent="0.25">
      <c r="A1" s="1" t="s">
        <v>18</v>
      </c>
    </row>
    <row r="2" spans="1:9" ht="18" customHeight="1" x14ac:dyDescent="0.25">
      <c r="A2" s="2" t="s">
        <v>0</v>
      </c>
    </row>
    <row r="3" spans="1:9" ht="18" customHeight="1" x14ac:dyDescent="0.25">
      <c r="A3" s="2" t="s">
        <v>1</v>
      </c>
    </row>
    <row r="4" spans="1:9" ht="15.75" thickBot="1" x14ac:dyDescent="0.3"/>
    <row r="5" spans="1:9" ht="43.5" customHeight="1" thickBot="1" x14ac:dyDescent="0.3">
      <c r="A5" s="28" t="s">
        <v>2</v>
      </c>
      <c r="B5" s="29">
        <v>2014</v>
      </c>
      <c r="C5" s="29" t="s">
        <v>31</v>
      </c>
      <c r="D5" s="29">
        <v>2024</v>
      </c>
      <c r="E5" s="30" t="s">
        <v>32</v>
      </c>
      <c r="F5" s="31" t="s">
        <v>33</v>
      </c>
    </row>
    <row r="6" spans="1:9" x14ac:dyDescent="0.25">
      <c r="A6" s="25"/>
      <c r="B6" s="26"/>
      <c r="C6" s="26"/>
      <c r="D6" s="26"/>
      <c r="E6" s="26"/>
      <c r="F6" s="27"/>
    </row>
    <row r="7" spans="1:9" x14ac:dyDescent="0.25">
      <c r="A7" s="3" t="s">
        <v>3</v>
      </c>
      <c r="B7" s="32">
        <v>2147.7430355099987</v>
      </c>
      <c r="C7" s="5">
        <f>+B7/B7</f>
        <v>1</v>
      </c>
      <c r="D7" s="4">
        <v>2487</v>
      </c>
      <c r="E7" s="5">
        <f>+D7/D7</f>
        <v>1</v>
      </c>
      <c r="F7" s="6">
        <f>+D7-B7</f>
        <v>339.25696449000134</v>
      </c>
      <c r="I7" s="40"/>
    </row>
    <row r="8" spans="1:9" x14ac:dyDescent="0.25">
      <c r="A8" s="3"/>
      <c r="B8" s="32"/>
      <c r="C8" s="5"/>
      <c r="D8" s="12"/>
      <c r="E8" s="5"/>
      <c r="F8" s="6"/>
    </row>
    <row r="9" spans="1:9" x14ac:dyDescent="0.25">
      <c r="A9" s="7" t="s">
        <v>6</v>
      </c>
      <c r="B9" s="33">
        <v>184.83546889937028</v>
      </c>
      <c r="C9" s="8">
        <f>+B9/$B$7</f>
        <v>8.6060327442979992E-2</v>
      </c>
      <c r="D9" s="33">
        <v>346.3822208833331</v>
      </c>
      <c r="E9" s="8">
        <f>+D9/$D$7</f>
        <v>0.13927712942635026</v>
      </c>
      <c r="F9" s="9">
        <f>+D9-B9</f>
        <v>161.54675198396282</v>
      </c>
    </row>
    <row r="10" spans="1:9" x14ac:dyDescent="0.25">
      <c r="A10" s="7" t="s">
        <v>4</v>
      </c>
      <c r="B10" s="33">
        <v>451.15697884511872</v>
      </c>
      <c r="C10" s="8">
        <f t="shared" ref="C10:C28" si="0">+B10/$B$7</f>
        <v>0.21006096697130619</v>
      </c>
      <c r="D10" s="33">
        <v>293.84742489419108</v>
      </c>
      <c r="E10" s="8">
        <f t="shared" ref="E10:E28" si="1">+D10/$D$7</f>
        <v>0.1181533674685127</v>
      </c>
      <c r="F10" s="9">
        <f>+D10-B10</f>
        <v>-157.30955395092764</v>
      </c>
      <c r="I10" s="42"/>
    </row>
    <row r="11" spans="1:9" x14ac:dyDescent="0.25">
      <c r="A11" s="7" t="s">
        <v>5</v>
      </c>
      <c r="B11" s="33">
        <v>391.19852059446885</v>
      </c>
      <c r="C11" s="8">
        <f t="shared" si="0"/>
        <v>0.1821440061155061</v>
      </c>
      <c r="D11" s="33">
        <v>289.40773321173492</v>
      </c>
      <c r="E11" s="8">
        <f t="shared" si="1"/>
        <v>0.11636820796611778</v>
      </c>
      <c r="F11" s="9">
        <f>+D11-B11</f>
        <v>-101.79078738273392</v>
      </c>
    </row>
    <row r="12" spans="1:9" x14ac:dyDescent="0.25">
      <c r="A12" s="7" t="s">
        <v>34</v>
      </c>
      <c r="B12" s="33">
        <v>37.227778212069317</v>
      </c>
      <c r="C12" s="8">
        <f t="shared" si="0"/>
        <v>1.7333441476265473E-2</v>
      </c>
      <c r="D12" s="33">
        <v>228.95956488817671</v>
      </c>
      <c r="E12" s="8">
        <f t="shared" si="1"/>
        <v>9.2062551221623129E-2</v>
      </c>
      <c r="F12" s="9">
        <f>+D12-B12</f>
        <v>191.73178667610739</v>
      </c>
    </row>
    <row r="13" spans="1:9" x14ac:dyDescent="0.25">
      <c r="A13" s="7" t="s">
        <v>28</v>
      </c>
      <c r="B13" s="33">
        <v>14.460782163615688</v>
      </c>
      <c r="C13" s="8">
        <f t="shared" si="0"/>
        <v>6.7330131791962069E-3</v>
      </c>
      <c r="D13" s="33">
        <v>196.07654964859617</v>
      </c>
      <c r="E13" s="8">
        <f t="shared" si="1"/>
        <v>7.8840590932286361E-2</v>
      </c>
      <c r="F13" s="9">
        <f>+D13-B13</f>
        <v>181.61576748498049</v>
      </c>
    </row>
    <row r="14" spans="1:9" x14ac:dyDescent="0.25">
      <c r="A14" s="7" t="s">
        <v>36</v>
      </c>
      <c r="B14" s="33">
        <v>21.77282102568142</v>
      </c>
      <c r="C14" s="8">
        <f t="shared" si="0"/>
        <v>1.013753538747306E-2</v>
      </c>
      <c r="D14" s="33">
        <v>176.63844964723853</v>
      </c>
      <c r="E14" s="8">
        <f t="shared" si="1"/>
        <v>7.1024708342275242E-2</v>
      </c>
      <c r="F14" s="9">
        <f t="shared" ref="F14:F29" si="2">+D14-B14</f>
        <v>154.86562862155711</v>
      </c>
    </row>
    <row r="15" spans="1:9" x14ac:dyDescent="0.25">
      <c r="A15" s="7" t="s">
        <v>7</v>
      </c>
      <c r="B15" s="33">
        <v>173.34974783350484</v>
      </c>
      <c r="C15" s="8">
        <f t="shared" si="0"/>
        <v>8.0712517730195582E-2</v>
      </c>
      <c r="D15" s="33">
        <v>129.62831399002758</v>
      </c>
      <c r="E15" s="8">
        <f t="shared" si="1"/>
        <v>5.2122361877775462E-2</v>
      </c>
      <c r="F15" s="9">
        <f t="shared" si="2"/>
        <v>-43.721433843477257</v>
      </c>
    </row>
    <row r="16" spans="1:9" x14ac:dyDescent="0.25">
      <c r="A16" s="10" t="s">
        <v>9</v>
      </c>
      <c r="B16" s="33">
        <v>145.82973645790952</v>
      </c>
      <c r="C16" s="8">
        <f t="shared" si="0"/>
        <v>6.7899061501685232E-2</v>
      </c>
      <c r="D16" s="33">
        <v>103.32519808979302</v>
      </c>
      <c r="E16" s="8">
        <f t="shared" si="1"/>
        <v>4.1546119055003224E-2</v>
      </c>
      <c r="F16" s="9">
        <f t="shared" si="2"/>
        <v>-42.504538368116499</v>
      </c>
    </row>
    <row r="17" spans="1:9" x14ac:dyDescent="0.25">
      <c r="A17" s="7" t="s">
        <v>12</v>
      </c>
      <c r="B17" s="33">
        <v>48.301320529233386</v>
      </c>
      <c r="C17" s="8">
        <f t="shared" si="0"/>
        <v>2.2489338682811211E-2</v>
      </c>
      <c r="D17" s="33">
        <v>95.24547217570354</v>
      </c>
      <c r="E17" s="8">
        <f t="shared" si="1"/>
        <v>3.8297335012345612E-2</v>
      </c>
      <c r="F17" s="9">
        <f t="shared" si="2"/>
        <v>46.944151646470154</v>
      </c>
    </row>
    <row r="18" spans="1:9" x14ac:dyDescent="0.25">
      <c r="A18" s="7" t="s">
        <v>30</v>
      </c>
      <c r="B18" s="33">
        <v>0</v>
      </c>
      <c r="C18" s="8">
        <f t="shared" si="0"/>
        <v>0</v>
      </c>
      <c r="D18" s="33">
        <v>84.838775825211428</v>
      </c>
      <c r="E18" s="8">
        <f t="shared" si="1"/>
        <v>3.4112897396546611E-2</v>
      </c>
      <c r="F18" s="9">
        <f t="shared" si="2"/>
        <v>84.838775825211428</v>
      </c>
    </row>
    <row r="19" spans="1:9" x14ac:dyDescent="0.25">
      <c r="A19" s="7" t="s">
        <v>8</v>
      </c>
      <c r="B19" s="33">
        <v>108.43971846757081</v>
      </c>
      <c r="C19" s="8">
        <f t="shared" si="0"/>
        <v>5.0490080365606184E-2</v>
      </c>
      <c r="D19" s="33">
        <v>84.470502802177137</v>
      </c>
      <c r="E19" s="8">
        <f t="shared" si="1"/>
        <v>3.3964818175382848E-2</v>
      </c>
      <c r="F19" s="9">
        <f t="shared" si="2"/>
        <v>-23.969215665393676</v>
      </c>
    </row>
    <row r="20" spans="1:9" x14ac:dyDescent="0.25">
      <c r="A20" s="7" t="s">
        <v>13</v>
      </c>
      <c r="B20" s="33">
        <v>55.079098511868921</v>
      </c>
      <c r="C20" s="8">
        <f t="shared" si="0"/>
        <v>2.5645106328462591E-2</v>
      </c>
      <c r="D20" s="33">
        <v>65.528731277701752</v>
      </c>
      <c r="E20" s="8">
        <f t="shared" si="1"/>
        <v>2.6348504735706373E-2</v>
      </c>
      <c r="F20" s="9">
        <f t="shared" si="2"/>
        <v>10.449632765832831</v>
      </c>
    </row>
    <row r="21" spans="1:9" x14ac:dyDescent="0.25">
      <c r="A21" s="7" t="s">
        <v>10</v>
      </c>
      <c r="B21" s="33">
        <v>142.61079557002972</v>
      </c>
      <c r="C21" s="8">
        <f t="shared" si="0"/>
        <v>6.6400306373786314E-2</v>
      </c>
      <c r="D21" s="33">
        <v>65.133120147981174</v>
      </c>
      <c r="E21" s="8">
        <f t="shared" si="1"/>
        <v>2.6189433111371601E-2</v>
      </c>
      <c r="F21" s="9">
        <f t="shared" si="2"/>
        <v>-77.477675422048549</v>
      </c>
    </row>
    <row r="22" spans="1:9" x14ac:dyDescent="0.25">
      <c r="A22" s="7" t="s">
        <v>14</v>
      </c>
      <c r="B22" s="33">
        <v>32.92994665390281</v>
      </c>
      <c r="C22" s="8">
        <f t="shared" si="0"/>
        <v>1.5332349405609099E-2</v>
      </c>
      <c r="D22" s="33">
        <v>55.985846788135042</v>
      </c>
      <c r="E22" s="8">
        <f t="shared" si="1"/>
        <v>2.2511397984774847E-2</v>
      </c>
      <c r="F22" s="9">
        <f t="shared" si="2"/>
        <v>23.055900134232232</v>
      </c>
    </row>
    <row r="23" spans="1:9" x14ac:dyDescent="0.25">
      <c r="A23" s="7" t="s">
        <v>15</v>
      </c>
      <c r="B23" s="33">
        <v>25.247594528437109</v>
      </c>
      <c r="C23" s="8">
        <f t="shared" si="0"/>
        <v>1.1755407472403638E-2</v>
      </c>
      <c r="D23" s="33">
        <v>37.19663325290125</v>
      </c>
      <c r="E23" s="8">
        <f t="shared" si="1"/>
        <v>1.4956426720105047E-2</v>
      </c>
      <c r="F23" s="9">
        <f t="shared" si="2"/>
        <v>11.949038724464142</v>
      </c>
    </row>
    <row r="24" spans="1:9" x14ac:dyDescent="0.25">
      <c r="A24" s="7" t="s">
        <v>11</v>
      </c>
      <c r="B24" s="33">
        <v>71.211600905491963</v>
      </c>
      <c r="C24" s="8">
        <f t="shared" si="0"/>
        <v>3.31564808862631E-2</v>
      </c>
      <c r="D24" s="33">
        <v>36.825486978036025</v>
      </c>
      <c r="E24" s="8">
        <f t="shared" si="1"/>
        <v>1.4807192190605559E-2</v>
      </c>
      <c r="F24" s="9">
        <f t="shared" si="2"/>
        <v>-34.386113927455938</v>
      </c>
    </row>
    <row r="25" spans="1:9" x14ac:dyDescent="0.25">
      <c r="A25" s="7" t="s">
        <v>29</v>
      </c>
      <c r="B25" s="33">
        <v>28.492780043398756</v>
      </c>
      <c r="C25" s="8">
        <f t="shared" si="0"/>
        <v>1.3266382231165247E-2</v>
      </c>
      <c r="D25" s="33">
        <v>33.621962875882389</v>
      </c>
      <c r="E25" s="8">
        <f t="shared" si="1"/>
        <v>1.3519084389176674E-2</v>
      </c>
      <c r="F25" s="9">
        <f t="shared" si="2"/>
        <v>5.1291828324836324</v>
      </c>
    </row>
    <row r="26" spans="1:9" x14ac:dyDescent="0.25">
      <c r="A26" s="11" t="s">
        <v>35</v>
      </c>
      <c r="B26" s="33">
        <v>84.202763656085423</v>
      </c>
      <c r="C26" s="8">
        <f t="shared" si="0"/>
        <v>3.9205231847529103E-2</v>
      </c>
      <c r="D26" s="33">
        <v>27.225437284150981</v>
      </c>
      <c r="E26" s="8">
        <f t="shared" si="1"/>
        <v>1.0947099832790906E-2</v>
      </c>
      <c r="F26" s="9">
        <f t="shared" si="2"/>
        <v>-56.977326371934438</v>
      </c>
    </row>
    <row r="27" spans="1:9" x14ac:dyDescent="0.25">
      <c r="A27" s="11" t="s">
        <v>27</v>
      </c>
      <c r="B27" s="33">
        <v>13.853287338585803</v>
      </c>
      <c r="C27" s="8">
        <f t="shared" si="0"/>
        <v>6.4501605217852469E-3</v>
      </c>
      <c r="D27" s="33">
        <v>21.591321851046558</v>
      </c>
      <c r="E27" s="8">
        <f t="shared" si="1"/>
        <v>8.6816734423186808E-3</v>
      </c>
      <c r="F27" s="9">
        <f t="shared" si="2"/>
        <v>7.7380345124607555</v>
      </c>
    </row>
    <row r="28" spans="1:9" x14ac:dyDescent="0.25">
      <c r="A28" s="11" t="s">
        <v>37</v>
      </c>
      <c r="B28" s="33">
        <v>24.447365364598888</v>
      </c>
      <c r="C28" s="8">
        <f t="shared" si="0"/>
        <v>1.1382816733843426E-2</v>
      </c>
      <c r="D28" s="33">
        <v>17.046283001660434</v>
      </c>
      <c r="E28" s="8">
        <f t="shared" si="1"/>
        <v>6.854154805653572E-3</v>
      </c>
      <c r="F28" s="9">
        <f t="shared" si="2"/>
        <v>-7.4010823629384532</v>
      </c>
      <c r="I28" s="41"/>
    </row>
    <row r="29" spans="1:9" x14ac:dyDescent="0.25">
      <c r="A29" s="11" t="s">
        <v>19</v>
      </c>
      <c r="B29" s="34">
        <v>93.094929909056191</v>
      </c>
      <c r="C29" s="8">
        <f>+B29/$B$7</f>
        <v>4.3345469346126902E-2</v>
      </c>
      <c r="D29" s="34">
        <v>98.024970486321308</v>
      </c>
      <c r="E29" s="8">
        <f>+D29/$D$7</f>
        <v>3.9414945913277565E-2</v>
      </c>
      <c r="F29" s="9">
        <f t="shared" si="2"/>
        <v>4.9300405772651175</v>
      </c>
    </row>
    <row r="30" spans="1:9" ht="15.75" thickBot="1" x14ac:dyDescent="0.3">
      <c r="A30" s="13"/>
      <c r="B30" s="14"/>
      <c r="C30" s="14"/>
      <c r="D30" s="15"/>
      <c r="E30" s="14"/>
      <c r="F30" s="16"/>
    </row>
    <row r="31" spans="1:9" ht="23.45" customHeight="1" x14ac:dyDescent="0.25">
      <c r="A31" s="17" t="s">
        <v>22</v>
      </c>
    </row>
    <row r="32" spans="1:9" x14ac:dyDescent="0.25">
      <c r="A32" s="18" t="s">
        <v>23</v>
      </c>
    </row>
    <row r="33" spans="1:1" x14ac:dyDescent="0.25">
      <c r="A33" s="18" t="s">
        <v>24</v>
      </c>
    </row>
    <row r="34" spans="1:1" x14ac:dyDescent="0.25">
      <c r="A34" s="18" t="s">
        <v>25</v>
      </c>
    </row>
  </sheetData>
  <printOptions horizontalCentered="1"/>
  <pageMargins left="0.70866141732283472" right="0.70866141732283472" top="1.1417322834645669" bottom="0.74803149606299213" header="0.31496062992125984" footer="0.31496062992125984"/>
  <pageSetup paperSize="9" orientation="portrait" r:id="rId1"/>
  <ignoredErrors>
    <ignoredError sqref="C29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19"/>
  <sheetViews>
    <sheetView tabSelected="1" workbookViewId="0">
      <selection activeCell="E11" sqref="E11"/>
    </sheetView>
  </sheetViews>
  <sheetFormatPr baseColWidth="10" defaultRowHeight="15" x14ac:dyDescent="0.25"/>
  <cols>
    <col min="2" max="2" width="24.7109375" customWidth="1"/>
  </cols>
  <sheetData>
    <row r="1" spans="2:7" ht="18" customHeight="1" x14ac:dyDescent="0.25">
      <c r="B1" s="1" t="s">
        <v>26</v>
      </c>
    </row>
    <row r="2" spans="2:7" ht="18" customHeight="1" x14ac:dyDescent="0.25">
      <c r="B2" s="2" t="s">
        <v>0</v>
      </c>
    </row>
    <row r="3" spans="2:7" ht="18" customHeight="1" x14ac:dyDescent="0.25">
      <c r="B3" s="2" t="s">
        <v>16</v>
      </c>
    </row>
    <row r="4" spans="2:7" ht="15.75" thickBot="1" x14ac:dyDescent="0.3"/>
    <row r="5" spans="2:7" ht="47.45" customHeight="1" thickBot="1" x14ac:dyDescent="0.3">
      <c r="B5" s="28" t="s">
        <v>17</v>
      </c>
      <c r="C5" s="29">
        <v>2014</v>
      </c>
      <c r="D5" s="29" t="s">
        <v>31</v>
      </c>
      <c r="E5" s="29">
        <v>2024</v>
      </c>
      <c r="F5" s="30" t="s">
        <v>32</v>
      </c>
      <c r="G5" s="31" t="s">
        <v>38</v>
      </c>
    </row>
    <row r="6" spans="2:7" x14ac:dyDescent="0.25">
      <c r="B6" s="25"/>
      <c r="C6" s="26"/>
      <c r="D6" s="26"/>
      <c r="E6" s="26"/>
      <c r="F6" s="26"/>
      <c r="G6" s="37"/>
    </row>
    <row r="7" spans="2:7" x14ac:dyDescent="0.25">
      <c r="B7" s="3" t="s">
        <v>3</v>
      </c>
      <c r="C7" s="32">
        <v>2147.7430355099987</v>
      </c>
      <c r="D7" s="35">
        <f>+SUM(D9:D14)</f>
        <v>0.99999999999999989</v>
      </c>
      <c r="E7" s="32">
        <v>2487</v>
      </c>
      <c r="F7" s="35">
        <f>+SUM(F9:F14)</f>
        <v>1</v>
      </c>
      <c r="G7" s="38">
        <f>+E7-C7</f>
        <v>339.25696449000134</v>
      </c>
    </row>
    <row r="8" spans="2:7" x14ac:dyDescent="0.25">
      <c r="B8" s="19"/>
      <c r="C8" s="33"/>
      <c r="D8" s="36"/>
      <c r="E8" s="33"/>
      <c r="F8" s="36"/>
      <c r="G8" s="39"/>
    </row>
    <row r="9" spans="2:7" x14ac:dyDescent="0.25">
      <c r="B9" s="10" t="s">
        <v>20</v>
      </c>
      <c r="C9" s="33">
        <f>+VLOOKUP(B9,[1]Hoja1!$J$4:$L$9,3,FALSE)*C$7</f>
        <v>1389.1815258755394</v>
      </c>
      <c r="D9" s="36">
        <f>+C9/$C$7</f>
        <v>0.64680993159205713</v>
      </c>
      <c r="E9" s="33">
        <f>+VLOOKUP(B9,'[2]Listado países'!$M$6:$O$12,3,FALSE)*E$7</f>
        <v>1609.9081344833037</v>
      </c>
      <c r="F9" s="36">
        <f>+E9/E$7</f>
        <v>0.64732936649911688</v>
      </c>
      <c r="G9" s="39">
        <f t="shared" ref="G9:G14" si="0">+E9-C9</f>
        <v>220.72660860776432</v>
      </c>
    </row>
    <row r="10" spans="2:7" x14ac:dyDescent="0.25">
      <c r="B10" s="7" t="s">
        <v>21</v>
      </c>
      <c r="C10" s="33">
        <f>+VLOOKUP(B10,[1]Hoja1!$J$4:$L$9,3,FALSE)*C$7</f>
        <v>499.84864961515325</v>
      </c>
      <c r="D10" s="36">
        <f t="shared" ref="D10:D13" si="1">+C10/$C$7</f>
        <v>0.23273205469687869</v>
      </c>
      <c r="E10" s="33">
        <f>+VLOOKUP(B10,'[2]Listado países'!$M$6:$O$12,3,FALSE)*E$7</f>
        <v>333.67945349754643</v>
      </c>
      <c r="F10" s="36">
        <f t="shared" ref="F10:F14" si="2">+E10/E$7</f>
        <v>0.13416946260456231</v>
      </c>
      <c r="G10" s="39">
        <f t="shared" si="0"/>
        <v>-166.16919611760682</v>
      </c>
    </row>
    <row r="11" spans="2:7" x14ac:dyDescent="0.25">
      <c r="B11" s="7" t="s">
        <v>14</v>
      </c>
      <c r="C11" s="33">
        <f>+VLOOKUP(B11,[1]Hoja1!$J$4:$L$9,3,FALSE)*C$7</f>
        <v>32.929946653902817</v>
      </c>
      <c r="D11" s="36">
        <f t="shared" si="1"/>
        <v>1.5332349405609102E-2</v>
      </c>
      <c r="E11" s="33">
        <f>+VLOOKUP(B11,'[2]Listado países'!$M$6:$O$12,3,FALSE)*E$7</f>
        <v>55.985846788135071</v>
      </c>
      <c r="F11" s="36">
        <f t="shared" si="2"/>
        <v>2.2511397984774858E-2</v>
      </c>
      <c r="G11" s="39">
        <f t="shared" si="0"/>
        <v>23.055900134232253</v>
      </c>
    </row>
    <row r="12" spans="2:7" x14ac:dyDescent="0.25">
      <c r="B12" s="7" t="s">
        <v>8</v>
      </c>
      <c r="C12" s="33">
        <f>+VLOOKUP(B12,[1]Hoja1!$J$4:$L$9,3,FALSE)*C$7</f>
        <v>108.43971846757083</v>
      </c>
      <c r="D12" s="36">
        <f t="shared" si="1"/>
        <v>5.0490080365606191E-2</v>
      </c>
      <c r="E12" s="33">
        <f>+VLOOKUP(B12,'[2]Listado países'!$M$6:$O$12,3,FALSE)*E$7</f>
        <v>84.47050280217718</v>
      </c>
      <c r="F12" s="36">
        <f t="shared" si="2"/>
        <v>3.3964818175382862E-2</v>
      </c>
      <c r="G12" s="39">
        <f t="shared" si="0"/>
        <v>-23.969215665393648</v>
      </c>
    </row>
    <row r="13" spans="2:7" x14ac:dyDescent="0.25">
      <c r="B13" s="7" t="s">
        <v>15</v>
      </c>
      <c r="C13" s="33">
        <f>+VLOOKUP(B13,[1]Hoja1!$J$4:$L$9,3,FALSE)*C$7</f>
        <v>25.247594528437116</v>
      </c>
      <c r="D13" s="36">
        <f t="shared" si="1"/>
        <v>1.1755407472403641E-2</v>
      </c>
      <c r="E13" s="33">
        <f>+VLOOKUP(B13,'[2]Listado países'!$M$6:$O$12,3,FALSE)*E$7</f>
        <v>37.196633252901258</v>
      </c>
      <c r="F13" s="36">
        <f t="shared" si="2"/>
        <v>1.4956426720105049E-2</v>
      </c>
      <c r="G13" s="39">
        <f t="shared" si="0"/>
        <v>11.949038724464142</v>
      </c>
    </row>
    <row r="14" spans="2:7" ht="21.75" customHeight="1" x14ac:dyDescent="0.25">
      <c r="B14" s="7" t="s">
        <v>19</v>
      </c>
      <c r="C14" s="33">
        <f>+C7-SUM(C9:C13)</f>
        <v>92.095600369395015</v>
      </c>
      <c r="D14" s="36">
        <f>+C14/$C$7</f>
        <v>4.288017646744513E-2</v>
      </c>
      <c r="E14" s="33">
        <f>+E7-SUM(E9:E13)</f>
        <v>365.75942917593648</v>
      </c>
      <c r="F14" s="36">
        <f t="shared" si="2"/>
        <v>0.1470685280160581</v>
      </c>
      <c r="G14" s="39">
        <f t="shared" si="0"/>
        <v>273.66382880654146</v>
      </c>
    </row>
    <row r="15" spans="2:7" ht="15.75" thickBot="1" x14ac:dyDescent="0.3">
      <c r="B15" s="20"/>
      <c r="C15" s="21"/>
      <c r="D15" s="22"/>
      <c r="E15" s="23"/>
      <c r="F15" s="22"/>
      <c r="G15" s="24"/>
    </row>
    <row r="16" spans="2:7" x14ac:dyDescent="0.25">
      <c r="B16" s="17" t="s">
        <v>22</v>
      </c>
    </row>
    <row r="17" spans="2:2" x14ac:dyDescent="0.25">
      <c r="B17" s="18" t="s">
        <v>23</v>
      </c>
    </row>
    <row r="18" spans="2:2" x14ac:dyDescent="0.25">
      <c r="B18" s="18" t="s">
        <v>24</v>
      </c>
    </row>
    <row r="19" spans="2:2" x14ac:dyDescent="0.25">
      <c r="B19" s="18" t="s">
        <v>25</v>
      </c>
    </row>
  </sheetData>
  <printOptions horizontalCentered="1"/>
  <pageMargins left="0.70866141732283472" right="0.70866141732283472" top="1.1417322834645669" bottom="0.74803149606299213" header="0.31496062992125984" footer="0.31496062992125984"/>
  <pageSetup paperSize="9" orientation="portrait" r:id="rId1"/>
  <ignoredErrors>
    <ignoredError sqref="D14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FT 9</vt:lpstr>
      <vt:lpstr>FT 10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Miguel Angel Maito</dc:creator>
  <cp:lastModifiedBy>Mauricio Claverí</cp:lastModifiedBy>
  <cp:lastPrinted>2017-04-11T21:10:55Z</cp:lastPrinted>
  <dcterms:created xsi:type="dcterms:W3CDTF">2017-02-12T17:13:56Z</dcterms:created>
  <dcterms:modified xsi:type="dcterms:W3CDTF">2025-04-29T18:20:57Z</dcterms:modified>
</cp:coreProperties>
</file>