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uricio\Documentos\Fichas tecnicas\2025\"/>
    </mc:Choice>
  </mc:AlternateContent>
  <bookViews>
    <workbookView xWindow="0" yWindow="0" windowWidth="19200" windowHeight="11595" activeTab="1"/>
  </bookViews>
  <sheets>
    <sheet name="Sin Venezuela" sheetId="2" r:id="rId1"/>
    <sheet name="Total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1" l="1"/>
  <c r="R59" i="1"/>
  <c r="R58" i="1"/>
  <c r="R57" i="1"/>
  <c r="R56" i="1"/>
  <c r="R55" i="1"/>
  <c r="R54" i="1"/>
  <c r="R53" i="1"/>
  <c r="R52" i="1"/>
  <c r="R51" i="1"/>
  <c r="R50" i="1"/>
  <c r="R49" i="1"/>
  <c r="R48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R40" i="1"/>
  <c r="Q40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R19" i="1"/>
  <c r="R61" i="1" s="1"/>
  <c r="Q19" i="1"/>
  <c r="AL39" i="2"/>
  <c r="AL38" i="2"/>
  <c r="AL37" i="2"/>
  <c r="AL36" i="2"/>
  <c r="AL35" i="2"/>
  <c r="AL34" i="2"/>
  <c r="AL33" i="2"/>
  <c r="AL32" i="2"/>
  <c r="AL31" i="2"/>
  <c r="AL30" i="2"/>
  <c r="AL29" i="2"/>
  <c r="AL28" i="2"/>
  <c r="AL27" i="2"/>
  <c r="AL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K17" i="2"/>
  <c r="AK16" i="2"/>
  <c r="AK15" i="2"/>
  <c r="AK14" i="2"/>
  <c r="AK13" i="2"/>
  <c r="AK12" i="2"/>
  <c r="AK11" i="2"/>
  <c r="AK10" i="2"/>
  <c r="AK9" i="2"/>
  <c r="AK8" i="2"/>
  <c r="AK7" i="2"/>
  <c r="AK6" i="2"/>
  <c r="R61" i="2"/>
  <c r="Q61" i="2"/>
  <c r="B60" i="2"/>
  <c r="B59" i="2"/>
  <c r="B58" i="2"/>
  <c r="B57" i="2"/>
  <c r="B56" i="2"/>
  <c r="B55" i="2"/>
  <c r="B54" i="2"/>
  <c r="B53" i="2"/>
  <c r="B52" i="2"/>
  <c r="B51" i="2"/>
  <c r="B50" i="2"/>
  <c r="B49" i="2"/>
  <c r="R49" i="2"/>
  <c r="R50" i="2"/>
  <c r="R51" i="2"/>
  <c r="R53" i="2"/>
  <c r="R52" i="2"/>
  <c r="R55" i="2"/>
  <c r="R54" i="2"/>
  <c r="R57" i="2"/>
  <c r="R56" i="2"/>
  <c r="R59" i="2"/>
  <c r="R58" i="2"/>
  <c r="R60" i="2"/>
  <c r="S34" i="2"/>
  <c r="S33" i="2"/>
  <c r="S32" i="2"/>
  <c r="S31" i="2"/>
  <c r="S30" i="2"/>
  <c r="S15" i="2"/>
  <c r="S14" i="2"/>
  <c r="S13" i="2"/>
  <c r="S12" i="2"/>
  <c r="S11" i="2"/>
  <c r="S10" i="2"/>
  <c r="S9" i="2"/>
  <c r="S8" i="2"/>
  <c r="S7" i="2"/>
  <c r="Q18" i="2"/>
  <c r="R18" i="2"/>
  <c r="S17" i="2"/>
  <c r="S16" i="2"/>
  <c r="S6" i="2"/>
  <c r="Q39" i="2"/>
  <c r="R39" i="2"/>
  <c r="S38" i="2"/>
  <c r="S36" i="2"/>
  <c r="S37" i="2"/>
  <c r="S35" i="2"/>
  <c r="S29" i="2"/>
  <c r="S28" i="2"/>
  <c r="S27" i="2"/>
  <c r="M50" i="1" l="1"/>
  <c r="L50" i="1"/>
  <c r="K50" i="1"/>
  <c r="J50" i="1"/>
  <c r="I50" i="1"/>
  <c r="H50" i="1"/>
  <c r="G50" i="1"/>
  <c r="F50" i="1"/>
  <c r="E50" i="1"/>
  <c r="D50" i="1"/>
  <c r="C50" i="1"/>
  <c r="B50" i="1"/>
  <c r="Q50" i="1"/>
  <c r="P50" i="1"/>
  <c r="O50" i="1"/>
  <c r="N50" i="1"/>
  <c r="Q60" i="1"/>
  <c r="Q58" i="1"/>
  <c r="Q59" i="1"/>
  <c r="Q55" i="1"/>
  <c r="Q56" i="1"/>
  <c r="Q53" i="1"/>
  <c r="Q54" i="1"/>
  <c r="Q51" i="1"/>
  <c r="Q52" i="1"/>
  <c r="Q57" i="1"/>
  <c r="Q49" i="1"/>
  <c r="Q48" i="1"/>
  <c r="P40" i="1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Q61" i="1" l="1"/>
  <c r="Q59" i="2"/>
  <c r="Q56" i="2"/>
  <c r="Q57" i="2"/>
  <c r="Q54" i="2"/>
  <c r="Q55" i="2"/>
  <c r="P59" i="2"/>
  <c r="P56" i="2"/>
  <c r="P57" i="2"/>
  <c r="P54" i="2"/>
  <c r="P55" i="2"/>
  <c r="P52" i="2"/>
  <c r="P53" i="2"/>
  <c r="Q60" i="2"/>
  <c r="Q58" i="2"/>
  <c r="Q52" i="2"/>
  <c r="Q53" i="2"/>
  <c r="Q50" i="2"/>
  <c r="Q49" i="2"/>
  <c r="AK38" i="2"/>
  <c r="AK36" i="2"/>
  <c r="AK37" i="2"/>
  <c r="AK34" i="2"/>
  <c r="AK35" i="2"/>
  <c r="AK32" i="2"/>
  <c r="AK33" i="2"/>
  <c r="AK30" i="2"/>
  <c r="AK31" i="2"/>
  <c r="AK29" i="2"/>
  <c r="AK28" i="2"/>
  <c r="AK27" i="2"/>
  <c r="AJ6" i="2"/>
  <c r="AI6" i="2"/>
  <c r="AJ38" i="2" l="1"/>
  <c r="AJ36" i="2"/>
  <c r="AJ37" i="2"/>
  <c r="AJ34" i="2"/>
  <c r="AJ35" i="2"/>
  <c r="AJ32" i="2"/>
  <c r="AJ33" i="2"/>
  <c r="AJ30" i="2"/>
  <c r="AJ31" i="2"/>
  <c r="AJ29" i="2"/>
  <c r="AJ28" i="2"/>
  <c r="AJ27" i="2"/>
  <c r="AJ8" i="2"/>
  <c r="AJ12" i="2"/>
  <c r="AJ15" i="2"/>
  <c r="AJ17" i="2"/>
  <c r="AJ16" i="2"/>
  <c r="AJ13" i="2"/>
  <c r="AJ14" i="2"/>
  <c r="AJ11" i="2"/>
  <c r="AJ9" i="2"/>
  <c r="AJ10" i="2"/>
  <c r="AJ7" i="2"/>
  <c r="P60" i="1"/>
  <c r="O60" i="1"/>
  <c r="N60" i="1"/>
  <c r="P58" i="1"/>
  <c r="O58" i="1"/>
  <c r="N58" i="1"/>
  <c r="P59" i="1"/>
  <c r="O59" i="1"/>
  <c r="N59" i="1"/>
  <c r="P55" i="1"/>
  <c r="O55" i="1"/>
  <c r="N55" i="1"/>
  <c r="P56" i="1"/>
  <c r="O56" i="1"/>
  <c r="N56" i="1"/>
  <c r="P53" i="1"/>
  <c r="O53" i="1"/>
  <c r="N53" i="1"/>
  <c r="P54" i="1"/>
  <c r="O54" i="1"/>
  <c r="N54" i="1"/>
  <c r="P51" i="1"/>
  <c r="O51" i="1"/>
  <c r="N51" i="1"/>
  <c r="P52" i="1"/>
  <c r="O52" i="1"/>
  <c r="N52" i="1"/>
  <c r="P57" i="1"/>
  <c r="O57" i="1"/>
  <c r="N57" i="1"/>
  <c r="P49" i="1"/>
  <c r="O49" i="1"/>
  <c r="N49" i="1"/>
  <c r="P48" i="1"/>
  <c r="O48" i="1"/>
  <c r="N48" i="1"/>
  <c r="O40" i="1"/>
  <c r="P19" i="1"/>
  <c r="P61" i="1" s="1"/>
  <c r="O19" i="1"/>
  <c r="O61" i="1" l="1"/>
  <c r="P60" i="2"/>
  <c r="P58" i="2"/>
  <c r="P50" i="2"/>
  <c r="P49" i="2"/>
  <c r="P39" i="2"/>
  <c r="P18" i="2"/>
  <c r="AK18" i="2" s="1"/>
  <c r="AK39" i="2" l="1"/>
  <c r="P61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I38" i="2"/>
  <c r="AI36" i="2"/>
  <c r="AI37" i="2"/>
  <c r="AI34" i="2"/>
  <c r="AI35" i="2"/>
  <c r="AI32" i="2"/>
  <c r="AI33" i="2"/>
  <c r="AI30" i="2"/>
  <c r="AI31" i="2"/>
  <c r="AI29" i="2"/>
  <c r="AI28" i="2"/>
  <c r="AI27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S39" i="2" s="1"/>
  <c r="AI17" i="2"/>
  <c r="AI15" i="2"/>
  <c r="AI16" i="2"/>
  <c r="AI13" i="2"/>
  <c r="AI14" i="2"/>
  <c r="AI11" i="2"/>
  <c r="AI12" i="2"/>
  <c r="AI9" i="2"/>
  <c r="AI10" i="2"/>
  <c r="AI8" i="2"/>
  <c r="AI7" i="2"/>
  <c r="AI39" i="2" l="1"/>
  <c r="AJ39" i="2"/>
  <c r="O18" i="2"/>
  <c r="N18" i="2"/>
  <c r="N61" i="2" s="1"/>
  <c r="M18" i="2"/>
  <c r="M61" i="2" s="1"/>
  <c r="L18" i="2"/>
  <c r="L61" i="2" s="1"/>
  <c r="K18" i="2"/>
  <c r="K61" i="2" s="1"/>
  <c r="J18" i="2"/>
  <c r="J61" i="2" s="1"/>
  <c r="I18" i="2"/>
  <c r="I61" i="2" s="1"/>
  <c r="H18" i="2"/>
  <c r="H61" i="2" s="1"/>
  <c r="G18" i="2"/>
  <c r="G61" i="2" s="1"/>
  <c r="F18" i="2"/>
  <c r="F61" i="2" s="1"/>
  <c r="E18" i="2"/>
  <c r="E61" i="2" s="1"/>
  <c r="D18" i="2"/>
  <c r="D61" i="2" s="1"/>
  <c r="C18" i="2"/>
  <c r="C61" i="2" s="1"/>
  <c r="B18" i="2"/>
  <c r="S18" i="2" l="1"/>
  <c r="B61" i="2"/>
  <c r="AJ18" i="2"/>
  <c r="O61" i="2"/>
  <c r="AI18" i="2"/>
  <c r="AH38" i="2"/>
  <c r="AG38" i="2"/>
  <c r="AF38" i="2"/>
  <c r="AE38" i="2"/>
  <c r="AD38" i="2"/>
  <c r="AC38" i="2"/>
  <c r="AB38" i="2"/>
  <c r="AA38" i="2"/>
  <c r="Z38" i="2"/>
  <c r="Y38" i="2"/>
  <c r="X38" i="2"/>
  <c r="AH36" i="2"/>
  <c r="AG36" i="2"/>
  <c r="AF36" i="2"/>
  <c r="AE36" i="2"/>
  <c r="AD36" i="2"/>
  <c r="AC36" i="2"/>
  <c r="AB36" i="2"/>
  <c r="AA36" i="2"/>
  <c r="Z36" i="2"/>
  <c r="Y36" i="2"/>
  <c r="X36" i="2"/>
  <c r="AH37" i="2"/>
  <c r="AG37" i="2"/>
  <c r="AF37" i="2"/>
  <c r="AE37" i="2"/>
  <c r="AD37" i="2"/>
  <c r="AC37" i="2"/>
  <c r="AB37" i="2"/>
  <c r="AA37" i="2"/>
  <c r="Z37" i="2"/>
  <c r="Y37" i="2"/>
  <c r="X37" i="2"/>
  <c r="AH34" i="2"/>
  <c r="AG34" i="2"/>
  <c r="AF34" i="2"/>
  <c r="AE34" i="2"/>
  <c r="AD34" i="2"/>
  <c r="AC34" i="2"/>
  <c r="AB34" i="2"/>
  <c r="AA34" i="2"/>
  <c r="Z34" i="2"/>
  <c r="Y34" i="2"/>
  <c r="X34" i="2"/>
  <c r="AH35" i="2"/>
  <c r="AG35" i="2"/>
  <c r="AF35" i="2"/>
  <c r="AE35" i="2"/>
  <c r="AD35" i="2"/>
  <c r="AC35" i="2"/>
  <c r="AB35" i="2"/>
  <c r="AA35" i="2"/>
  <c r="Z35" i="2"/>
  <c r="Y35" i="2"/>
  <c r="X35" i="2"/>
  <c r="AH32" i="2"/>
  <c r="AG32" i="2"/>
  <c r="AF32" i="2"/>
  <c r="AE32" i="2"/>
  <c r="AD32" i="2"/>
  <c r="AC32" i="2"/>
  <c r="AB32" i="2"/>
  <c r="AA32" i="2"/>
  <c r="Z32" i="2"/>
  <c r="Y32" i="2"/>
  <c r="X32" i="2"/>
  <c r="AH33" i="2"/>
  <c r="AG33" i="2"/>
  <c r="AF33" i="2"/>
  <c r="AE33" i="2"/>
  <c r="AD33" i="2"/>
  <c r="AC33" i="2"/>
  <c r="AB33" i="2"/>
  <c r="AA33" i="2"/>
  <c r="Z33" i="2"/>
  <c r="Y33" i="2"/>
  <c r="X33" i="2"/>
  <c r="AH30" i="2"/>
  <c r="AG30" i="2"/>
  <c r="AF30" i="2"/>
  <c r="AE30" i="2"/>
  <c r="AD30" i="2"/>
  <c r="AC30" i="2"/>
  <c r="AB30" i="2"/>
  <c r="AA30" i="2"/>
  <c r="Z30" i="2"/>
  <c r="Y30" i="2"/>
  <c r="X30" i="2"/>
  <c r="AH31" i="2"/>
  <c r="AG31" i="2"/>
  <c r="AF31" i="2"/>
  <c r="AE31" i="2"/>
  <c r="AD31" i="2"/>
  <c r="AC31" i="2"/>
  <c r="AB31" i="2"/>
  <c r="AA31" i="2"/>
  <c r="Z31" i="2"/>
  <c r="Y31" i="2"/>
  <c r="X31" i="2"/>
  <c r="AH29" i="2"/>
  <c r="AG29" i="2"/>
  <c r="AF29" i="2"/>
  <c r="AE29" i="2"/>
  <c r="AD29" i="2"/>
  <c r="AC29" i="2"/>
  <c r="AB29" i="2"/>
  <c r="AA29" i="2"/>
  <c r="Z29" i="2"/>
  <c r="Y29" i="2"/>
  <c r="X29" i="2"/>
  <c r="AH28" i="2"/>
  <c r="AG28" i="2"/>
  <c r="AF28" i="2"/>
  <c r="AE28" i="2"/>
  <c r="AD28" i="2"/>
  <c r="AC28" i="2"/>
  <c r="AB28" i="2"/>
  <c r="AA28" i="2"/>
  <c r="Z28" i="2"/>
  <c r="Y28" i="2"/>
  <c r="X28" i="2"/>
  <c r="AH27" i="2"/>
  <c r="AG27" i="2"/>
  <c r="AF27" i="2"/>
  <c r="AE27" i="2"/>
  <c r="AD27" i="2"/>
  <c r="AC27" i="2"/>
  <c r="AB27" i="2"/>
  <c r="AA27" i="2"/>
  <c r="Z27" i="2"/>
  <c r="Y27" i="2"/>
  <c r="X27" i="2"/>
  <c r="W38" i="2"/>
  <c r="W36" i="2"/>
  <c r="W37" i="2"/>
  <c r="W34" i="2"/>
  <c r="W35" i="2"/>
  <c r="W32" i="2"/>
  <c r="W33" i="2"/>
  <c r="W30" i="2"/>
  <c r="W31" i="2"/>
  <c r="W29" i="2"/>
  <c r="W28" i="2"/>
  <c r="W27" i="2"/>
  <c r="AH17" i="2"/>
  <c r="AG17" i="2"/>
  <c r="AF17" i="2"/>
  <c r="AE17" i="2"/>
  <c r="AD17" i="2"/>
  <c r="AC17" i="2"/>
  <c r="AB17" i="2"/>
  <c r="AA17" i="2"/>
  <c r="Z17" i="2"/>
  <c r="Y17" i="2"/>
  <c r="X17" i="2"/>
  <c r="AH15" i="2"/>
  <c r="AG15" i="2"/>
  <c r="AF15" i="2"/>
  <c r="AE15" i="2"/>
  <c r="AD15" i="2"/>
  <c r="AC15" i="2"/>
  <c r="AB15" i="2"/>
  <c r="AA15" i="2"/>
  <c r="Z15" i="2"/>
  <c r="Y15" i="2"/>
  <c r="X15" i="2"/>
  <c r="AH16" i="2"/>
  <c r="AG16" i="2"/>
  <c r="AF16" i="2"/>
  <c r="AE16" i="2"/>
  <c r="AD16" i="2"/>
  <c r="AC16" i="2"/>
  <c r="AB16" i="2"/>
  <c r="AA16" i="2"/>
  <c r="Z16" i="2"/>
  <c r="Y16" i="2"/>
  <c r="X16" i="2"/>
  <c r="AH13" i="2"/>
  <c r="AG13" i="2"/>
  <c r="AF13" i="2"/>
  <c r="AE13" i="2"/>
  <c r="AD13" i="2"/>
  <c r="AC13" i="2"/>
  <c r="AB13" i="2"/>
  <c r="AA13" i="2"/>
  <c r="Z13" i="2"/>
  <c r="Y13" i="2"/>
  <c r="X13" i="2"/>
  <c r="AH14" i="2"/>
  <c r="AG14" i="2"/>
  <c r="AF14" i="2"/>
  <c r="AE14" i="2"/>
  <c r="AD14" i="2"/>
  <c r="AC14" i="2"/>
  <c r="AB14" i="2"/>
  <c r="AA14" i="2"/>
  <c r="Z14" i="2"/>
  <c r="Y14" i="2"/>
  <c r="X14" i="2"/>
  <c r="AH11" i="2"/>
  <c r="AG11" i="2"/>
  <c r="AF11" i="2"/>
  <c r="AE11" i="2"/>
  <c r="AD11" i="2"/>
  <c r="AC11" i="2"/>
  <c r="AB11" i="2"/>
  <c r="AA11" i="2"/>
  <c r="Z11" i="2"/>
  <c r="Y11" i="2"/>
  <c r="X11" i="2"/>
  <c r="AH12" i="2"/>
  <c r="AG12" i="2"/>
  <c r="AF12" i="2"/>
  <c r="AE12" i="2"/>
  <c r="AD12" i="2"/>
  <c r="AC12" i="2"/>
  <c r="AB12" i="2"/>
  <c r="AA12" i="2"/>
  <c r="Z12" i="2"/>
  <c r="Y12" i="2"/>
  <c r="X12" i="2"/>
  <c r="AH9" i="2"/>
  <c r="AG9" i="2"/>
  <c r="AF9" i="2"/>
  <c r="AE9" i="2"/>
  <c r="AD9" i="2"/>
  <c r="AC9" i="2"/>
  <c r="AB9" i="2"/>
  <c r="AA9" i="2"/>
  <c r="Z9" i="2"/>
  <c r="Y9" i="2"/>
  <c r="X9" i="2"/>
  <c r="AH10" i="2"/>
  <c r="AG10" i="2"/>
  <c r="AF10" i="2"/>
  <c r="AE10" i="2"/>
  <c r="AD10" i="2"/>
  <c r="AC10" i="2"/>
  <c r="AB10" i="2"/>
  <c r="AA10" i="2"/>
  <c r="Z10" i="2"/>
  <c r="Y10" i="2"/>
  <c r="X10" i="2"/>
  <c r="AH8" i="2"/>
  <c r="AG8" i="2"/>
  <c r="AF8" i="2"/>
  <c r="AE8" i="2"/>
  <c r="AD8" i="2"/>
  <c r="AC8" i="2"/>
  <c r="AB8" i="2"/>
  <c r="AA8" i="2"/>
  <c r="Z8" i="2"/>
  <c r="Y8" i="2"/>
  <c r="X8" i="2"/>
  <c r="AH7" i="2"/>
  <c r="AG7" i="2"/>
  <c r="AF7" i="2"/>
  <c r="AE7" i="2"/>
  <c r="AD7" i="2"/>
  <c r="AC7" i="2"/>
  <c r="AB7" i="2"/>
  <c r="AA7" i="2"/>
  <c r="Z7" i="2"/>
  <c r="Y7" i="2"/>
  <c r="X7" i="2"/>
  <c r="AH6" i="2"/>
  <c r="AG6" i="2"/>
  <c r="AF6" i="2"/>
  <c r="AE6" i="2"/>
  <c r="AD6" i="2"/>
  <c r="AC6" i="2"/>
  <c r="AB6" i="2"/>
  <c r="AA6" i="2"/>
  <c r="Z6" i="2"/>
  <c r="Y6" i="2"/>
  <c r="X6" i="2"/>
  <c r="W17" i="2"/>
  <c r="W15" i="2"/>
  <c r="W16" i="2"/>
  <c r="W13" i="2"/>
  <c r="W14" i="2"/>
  <c r="W11" i="2"/>
  <c r="W12" i="2"/>
  <c r="W9" i="2"/>
  <c r="W10" i="2"/>
  <c r="W8" i="2"/>
  <c r="W7" i="2"/>
  <c r="W6" i="2"/>
  <c r="N40" i="1" l="1"/>
  <c r="N19" i="1"/>
  <c r="N61" i="1" l="1"/>
  <c r="AH39" i="2"/>
  <c r="AH18" i="2"/>
  <c r="Z18" i="2" l="1"/>
  <c r="AB18" i="2"/>
  <c r="AF18" i="2"/>
  <c r="X39" i="2"/>
  <c r="AB39" i="2"/>
  <c r="AF39" i="2"/>
  <c r="Z39" i="2"/>
  <c r="AD39" i="2"/>
  <c r="W18" i="2"/>
  <c r="AA18" i="2"/>
  <c r="AE18" i="2"/>
  <c r="W39" i="2"/>
  <c r="AA39" i="2"/>
  <c r="AE39" i="2"/>
  <c r="X18" i="2"/>
  <c r="AD18" i="2"/>
  <c r="Y18" i="2"/>
  <c r="AC18" i="2"/>
  <c r="AG18" i="2"/>
  <c r="Y39" i="2"/>
  <c r="AC39" i="2"/>
  <c r="AG39" i="2"/>
  <c r="M40" i="1"/>
  <c r="M19" i="1"/>
  <c r="M61" i="1" l="1"/>
  <c r="L40" i="1"/>
  <c r="K40" i="1"/>
  <c r="J40" i="1"/>
  <c r="I40" i="1"/>
  <c r="H40" i="1"/>
  <c r="G40" i="1"/>
  <c r="F40" i="1"/>
  <c r="E40" i="1"/>
  <c r="D40" i="1"/>
  <c r="C40" i="1"/>
  <c r="B40" i="1"/>
  <c r="S40" i="1" s="1"/>
  <c r="L19" i="1"/>
  <c r="K19" i="1"/>
  <c r="J19" i="1"/>
  <c r="I19" i="1"/>
  <c r="H19" i="1"/>
  <c r="G19" i="1"/>
  <c r="F19" i="1"/>
  <c r="E19" i="1"/>
  <c r="D19" i="1"/>
  <c r="C19" i="1"/>
  <c r="B19" i="1"/>
  <c r="S19" i="1" s="1"/>
  <c r="L61" i="1" l="1"/>
  <c r="J61" i="1"/>
  <c r="K61" i="1"/>
  <c r="I61" i="1"/>
</calcChain>
</file>

<file path=xl/sharedStrings.xml><?xml version="1.0" encoding="utf-8"?>
<sst xmlns="http://schemas.openxmlformats.org/spreadsheetml/2006/main" count="251" uniqueCount="43">
  <si>
    <t>AMERICA LATINA      -     MERCADO FARMACÉUTICO</t>
  </si>
  <si>
    <t>Valores a precios de salida de laboratorio - Millones de U$S</t>
  </si>
  <si>
    <t>País</t>
  </si>
  <si>
    <t>2012</t>
  </si>
  <si>
    <t>2013</t>
  </si>
  <si>
    <t>2014</t>
  </si>
  <si>
    <t>2015</t>
  </si>
  <si>
    <t>2016</t>
  </si>
  <si>
    <t>2017</t>
  </si>
  <si>
    <t>2018</t>
  </si>
  <si>
    <t>Brasil</t>
  </si>
  <si>
    <t>México</t>
  </si>
  <si>
    <t>Venezuela</t>
  </si>
  <si>
    <t>Argentina</t>
  </si>
  <si>
    <t>Colombia</t>
  </si>
  <si>
    <t>América Central</t>
  </si>
  <si>
    <t>Chile</t>
  </si>
  <si>
    <t>Ecuador</t>
  </si>
  <si>
    <t>Perú</t>
  </si>
  <si>
    <t xml:space="preserve">República Dominicana </t>
  </si>
  <si>
    <t>Uruguay</t>
  </si>
  <si>
    <t>Paraguay</t>
  </si>
  <si>
    <t>Bolivia</t>
  </si>
  <si>
    <t>Total</t>
  </si>
  <si>
    <t>Fuente: IQVIA Argentina, a precios de salida de laboratorio</t>
  </si>
  <si>
    <t xml:space="preserve">AMERICA LATINA   </t>
  </si>
  <si>
    <t>Mercado farmacéutico - en millones de unidades -</t>
  </si>
  <si>
    <t>Fuente: IQVIA Argentina</t>
  </si>
  <si>
    <t>Mercado farmacéutico - precio promedio en U$S, salida de laboratorio</t>
  </si>
  <si>
    <t>2019</t>
  </si>
  <si>
    <t>2020</t>
  </si>
  <si>
    <t>FICHA TÉCNICA N° 16</t>
  </si>
  <si>
    <t>FICHA TÉCNICA N° 17</t>
  </si>
  <si>
    <t>Valores  -  Variaciones anuales</t>
  </si>
  <si>
    <t>FICHA TÉCNICA N° 18</t>
  </si>
  <si>
    <t>FICHA TÉCNICA N° 19</t>
  </si>
  <si>
    <t>Unidades  -  Variaciones anuales</t>
  </si>
  <si>
    <t>FICHA TÉCNICA N° 20</t>
  </si>
  <si>
    <t>2021</t>
  </si>
  <si>
    <t>2022</t>
  </si>
  <si>
    <t>2023</t>
  </si>
  <si>
    <t>2024</t>
  </si>
  <si>
    <t>Variación anual acumulativa 2008-2024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</si>
</sst>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3" fontId="3" fillId="0" borderId="6" xfId="0" applyNumberFormat="1" applyFont="1" applyFill="1" applyBorder="1"/>
    <xf numFmtId="3" fontId="3" fillId="0" borderId="6" xfId="1" applyNumberFormat="1" applyFont="1" applyFill="1" applyBorder="1"/>
    <xf numFmtId="3" fontId="3" fillId="0" borderId="6" xfId="1" applyNumberFormat="1" applyFont="1" applyFill="1" applyBorder="1" applyAlignment="1" applyProtection="1">
      <alignment horizontal="right"/>
      <protection locked="0"/>
    </xf>
    <xf numFmtId="3" fontId="3" fillId="0" borderId="7" xfId="1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/>
    <xf numFmtId="3" fontId="3" fillId="0" borderId="10" xfId="0" applyNumberFormat="1" applyFont="1" applyFill="1" applyBorder="1"/>
    <xf numFmtId="3" fontId="3" fillId="0" borderId="10" xfId="1" applyNumberFormat="1" applyFont="1" applyFill="1" applyBorder="1" applyProtection="1">
      <protection locked="0"/>
    </xf>
    <xf numFmtId="3" fontId="3" fillId="0" borderId="10" xfId="1" applyNumberFormat="1" applyFont="1" applyFill="1" applyBorder="1" applyAlignment="1" applyProtection="1">
      <alignment horizontal="right"/>
      <protection locked="0"/>
    </xf>
    <xf numFmtId="3" fontId="3" fillId="0" borderId="11" xfId="1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3" fontId="3" fillId="0" borderId="14" xfId="0" applyNumberFormat="1" applyFont="1" applyFill="1" applyBorder="1"/>
    <xf numFmtId="3" fontId="3" fillId="0" borderId="14" xfId="1" applyNumberFormat="1" applyFont="1" applyFill="1" applyBorder="1" applyAlignment="1" applyProtection="1">
      <alignment horizontal="right"/>
      <protection locked="0"/>
    </xf>
    <xf numFmtId="3" fontId="3" fillId="0" borderId="15" xfId="1" applyNumberFormat="1" applyFont="1" applyFill="1" applyBorder="1" applyAlignment="1" applyProtection="1">
      <alignment horizontal="right"/>
      <protection locked="0"/>
    </xf>
    <xf numFmtId="3" fontId="3" fillId="0" borderId="16" xfId="1" applyNumberFormat="1" applyFont="1" applyFill="1" applyBorder="1" applyAlignment="1" applyProtection="1">
      <alignment horizontal="right"/>
      <protection locked="0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3" fontId="3" fillId="0" borderId="0" xfId="0" applyNumberFormat="1" applyFont="1" applyFill="1" applyBorder="1"/>
    <xf numFmtId="3" fontId="6" fillId="0" borderId="6" xfId="0" applyNumberFormat="1" applyFont="1" applyFill="1" applyBorder="1" applyAlignment="1">
      <alignment horizontal="right"/>
    </xf>
    <xf numFmtId="3" fontId="3" fillId="0" borderId="6" xfId="1" applyNumberFormat="1" applyFont="1" applyFill="1" applyBorder="1" applyProtection="1">
      <protection locked="0"/>
    </xf>
    <xf numFmtId="3" fontId="3" fillId="0" borderId="7" xfId="1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>
      <alignment horizontal="right"/>
    </xf>
    <xf numFmtId="3" fontId="3" fillId="0" borderId="11" xfId="1" applyNumberFormat="1" applyFont="1" applyFill="1" applyBorder="1" applyProtection="1">
      <protection locked="0"/>
    </xf>
    <xf numFmtId="3" fontId="3" fillId="0" borderId="10" xfId="0" applyNumberFormat="1" applyFont="1" applyFill="1" applyBorder="1" applyAlignment="1">
      <alignment horizontal="right"/>
    </xf>
    <xf numFmtId="1" fontId="3" fillId="0" borderId="10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3" fontId="3" fillId="0" borderId="14" xfId="1" applyNumberFormat="1" applyFont="1" applyFill="1" applyBorder="1" applyProtection="1">
      <protection locked="0"/>
    </xf>
    <xf numFmtId="3" fontId="3" fillId="0" borderId="15" xfId="1" applyNumberFormat="1" applyFont="1" applyFill="1" applyBorder="1" applyProtection="1">
      <protection locked="0"/>
    </xf>
    <xf numFmtId="3" fontId="3" fillId="0" borderId="16" xfId="1" applyNumberFormat="1" applyFont="1" applyFill="1" applyBorder="1" applyProtection="1">
      <protection locked="0"/>
    </xf>
    <xf numFmtId="0" fontId="4" fillId="0" borderId="1" xfId="0" applyFont="1" applyFill="1" applyBorder="1"/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/>
    </xf>
    <xf numFmtId="3" fontId="7" fillId="0" borderId="17" xfId="0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/>
    <xf numFmtId="4" fontId="3" fillId="0" borderId="19" xfId="0" applyNumberFormat="1" applyFont="1" applyFill="1" applyBorder="1"/>
    <xf numFmtId="4" fontId="3" fillId="0" borderId="20" xfId="0" applyNumberFormat="1" applyFont="1" applyFill="1" applyBorder="1"/>
    <xf numFmtId="4" fontId="3" fillId="0" borderId="19" xfId="1" applyNumberFormat="1" applyFont="1" applyFill="1" applyBorder="1" applyProtection="1">
      <protection locked="0"/>
    </xf>
    <xf numFmtId="4" fontId="3" fillId="0" borderId="6" xfId="1" applyNumberFormat="1" applyFont="1" applyFill="1" applyBorder="1" applyProtection="1">
      <protection locked="0"/>
    </xf>
    <xf numFmtId="4" fontId="3" fillId="0" borderId="10" xfId="0" applyNumberFormat="1" applyFont="1" applyFill="1" applyBorder="1"/>
    <xf numFmtId="4" fontId="3" fillId="0" borderId="11" xfId="0" applyNumberFormat="1" applyFont="1" applyFill="1" applyBorder="1"/>
    <xf numFmtId="4" fontId="3" fillId="0" borderId="10" xfId="1" applyNumberFormat="1" applyFont="1" applyFill="1" applyBorder="1" applyProtection="1">
      <protection locked="0"/>
    </xf>
    <xf numFmtId="4" fontId="3" fillId="0" borderId="14" xfId="0" applyNumberFormat="1" applyFont="1" applyFill="1" applyBorder="1"/>
    <xf numFmtId="4" fontId="3" fillId="0" borderId="15" xfId="0" applyNumberFormat="1" applyFont="1" applyFill="1" applyBorder="1"/>
    <xf numFmtId="4" fontId="3" fillId="0" borderId="14" xfId="1" applyNumberFormat="1" applyFont="1" applyFill="1" applyBorder="1" applyProtection="1">
      <protection locked="0"/>
    </xf>
    <xf numFmtId="0" fontId="4" fillId="0" borderId="21" xfId="0" applyFont="1" applyFill="1" applyBorder="1"/>
    <xf numFmtId="4" fontId="3" fillId="0" borderId="22" xfId="0" applyNumberFormat="1" applyFont="1" applyFill="1" applyBorder="1"/>
    <xf numFmtId="4" fontId="3" fillId="0" borderId="23" xfId="0" applyNumberFormat="1" applyFont="1" applyFill="1" applyBorder="1"/>
    <xf numFmtId="49" fontId="4" fillId="0" borderId="2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66" fontId="3" fillId="0" borderId="27" xfId="0" applyNumberFormat="1" applyFont="1" applyFill="1" applyBorder="1"/>
    <xf numFmtId="166" fontId="3" fillId="0" borderId="28" xfId="0" applyNumberFormat="1" applyFont="1" applyFill="1" applyBorder="1"/>
    <xf numFmtId="4" fontId="3" fillId="0" borderId="6" xfId="0" applyNumberFormat="1" applyFont="1" applyFill="1" applyBorder="1"/>
    <xf numFmtId="166" fontId="0" fillId="0" borderId="0" xfId="2" applyNumberFormat="1" applyFont="1"/>
    <xf numFmtId="3" fontId="3" fillId="0" borderId="20" xfId="1" applyNumberFormat="1" applyFont="1" applyFill="1" applyBorder="1" applyAlignment="1" applyProtection="1">
      <alignment horizontal="right"/>
      <protection locked="0"/>
    </xf>
    <xf numFmtId="49" fontId="4" fillId="0" borderId="30" xfId="0" applyNumberFormat="1" applyFont="1" applyFill="1" applyBorder="1" applyAlignment="1">
      <alignment horizontal="center" vertical="center"/>
    </xf>
    <xf numFmtId="3" fontId="3" fillId="0" borderId="20" xfId="1" applyNumberFormat="1" applyFont="1" applyFill="1" applyBorder="1" applyProtection="1">
      <protection locked="0"/>
    </xf>
    <xf numFmtId="166" fontId="3" fillId="0" borderId="31" xfId="0" applyNumberFormat="1" applyFont="1" applyFill="1" applyBorder="1"/>
    <xf numFmtId="4" fontId="3" fillId="0" borderId="11" xfId="1" applyNumberFormat="1" applyFont="1" applyFill="1" applyBorder="1" applyAlignment="1" applyProtection="1">
      <alignment horizontal="right"/>
      <protection locked="0"/>
    </xf>
    <xf numFmtId="166" fontId="3" fillId="0" borderId="4" xfId="0" applyNumberFormat="1" applyFont="1" applyFill="1" applyBorder="1"/>
    <xf numFmtId="167" fontId="3" fillId="0" borderId="0" xfId="0" applyNumberFormat="1" applyFont="1" applyFill="1" applyBorder="1"/>
    <xf numFmtId="166" fontId="3" fillId="0" borderId="10" xfId="0" applyNumberFormat="1" applyFont="1" applyFill="1" applyBorder="1"/>
    <xf numFmtId="166" fontId="3" fillId="0" borderId="12" xfId="0" applyNumberFormat="1" applyFont="1" applyFill="1" applyBorder="1"/>
    <xf numFmtId="166" fontId="3" fillId="0" borderId="19" xfId="0" applyNumberFormat="1" applyFont="1" applyFill="1" applyBorder="1"/>
    <xf numFmtId="166" fontId="3" fillId="0" borderId="29" xfId="0" applyNumberFormat="1" applyFont="1" applyFill="1" applyBorder="1"/>
    <xf numFmtId="0" fontId="4" fillId="0" borderId="33" xfId="0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3" fillId="0" borderId="36" xfId="0" applyFont="1" applyFill="1" applyBorder="1"/>
    <xf numFmtId="0" fontId="3" fillId="0" borderId="37" xfId="0" applyFont="1" applyFill="1" applyBorder="1"/>
    <xf numFmtId="0" fontId="4" fillId="0" borderId="39" xfId="0" applyFont="1" applyFill="1" applyBorder="1" applyAlignment="1">
      <alignment horizontal="center" vertical="center"/>
    </xf>
    <xf numFmtId="3" fontId="3" fillId="0" borderId="40" xfId="0" applyNumberFormat="1" applyFont="1" applyFill="1" applyBorder="1"/>
    <xf numFmtId="3" fontId="3" fillId="0" borderId="41" xfId="0" applyNumberFormat="1" applyFont="1" applyFill="1" applyBorder="1"/>
    <xf numFmtId="166" fontId="6" fillId="0" borderId="6" xfId="0" applyNumberFormat="1" applyFont="1" applyFill="1" applyBorder="1" applyAlignment="1">
      <alignment horizontal="right"/>
    </xf>
    <xf numFmtId="166" fontId="6" fillId="0" borderId="10" xfId="0" applyNumberFormat="1" applyFont="1" applyFill="1" applyBorder="1" applyAlignment="1">
      <alignment horizontal="right"/>
    </xf>
    <xf numFmtId="166" fontId="6" fillId="0" borderId="43" xfId="0" applyNumberFormat="1" applyFont="1" applyFill="1" applyBorder="1" applyAlignment="1">
      <alignment horizontal="right"/>
    </xf>
    <xf numFmtId="166" fontId="6" fillId="0" borderId="2" xfId="0" applyNumberFormat="1" applyFont="1" applyFill="1" applyBorder="1" applyAlignment="1">
      <alignment horizontal="right"/>
    </xf>
    <xf numFmtId="166" fontId="6" fillId="0" borderId="7" xfId="0" applyNumberFormat="1" applyFont="1" applyFill="1" applyBorder="1" applyAlignment="1">
      <alignment horizontal="right"/>
    </xf>
    <xf numFmtId="166" fontId="6" fillId="0" borderId="11" xfId="0" applyNumberFormat="1" applyFont="1" applyFill="1" applyBorder="1" applyAlignment="1">
      <alignment horizontal="right"/>
    </xf>
    <xf numFmtId="166" fontId="6" fillId="0" borderId="16" xfId="0" applyNumberFormat="1" applyFont="1" applyFill="1" applyBorder="1" applyAlignment="1">
      <alignment horizontal="right"/>
    </xf>
    <xf numFmtId="166" fontId="6" fillId="0" borderId="3" xfId="0" applyNumberFormat="1" applyFont="1" applyFill="1" applyBorder="1" applyAlignment="1">
      <alignment horizontal="right"/>
    </xf>
    <xf numFmtId="0" fontId="8" fillId="0" borderId="0" xfId="0" applyFont="1"/>
    <xf numFmtId="0" fontId="2" fillId="0" borderId="0" xfId="0" applyFont="1"/>
    <xf numFmtId="0" fontId="3" fillId="0" borderId="0" xfId="0" applyFont="1"/>
    <xf numFmtId="0" fontId="9" fillId="0" borderId="0" xfId="0" applyFont="1"/>
    <xf numFmtId="3" fontId="3" fillId="0" borderId="0" xfId="0" applyNumberFormat="1" applyFont="1"/>
    <xf numFmtId="0" fontId="4" fillId="0" borderId="45" xfId="0" applyFont="1" applyFill="1" applyBorder="1" applyAlignment="1">
      <alignment vertical="center"/>
    </xf>
    <xf numFmtId="0" fontId="3" fillId="0" borderId="46" xfId="0" applyFont="1" applyFill="1" applyBorder="1"/>
    <xf numFmtId="0" fontId="3" fillId="0" borderId="38" xfId="0" applyFont="1" applyFill="1" applyBorder="1"/>
    <xf numFmtId="0" fontId="4" fillId="0" borderId="45" xfId="0" applyFont="1" applyFill="1" applyBorder="1"/>
    <xf numFmtId="0" fontId="4" fillId="0" borderId="44" xfId="0" applyFont="1" applyFill="1" applyBorder="1" applyAlignment="1">
      <alignment horizontal="center" vertical="center"/>
    </xf>
    <xf numFmtId="3" fontId="3" fillId="0" borderId="47" xfId="0" applyNumberFormat="1" applyFont="1" applyFill="1" applyBorder="1"/>
    <xf numFmtId="3" fontId="3" fillId="0" borderId="42" xfId="0" applyNumberFormat="1" applyFont="1" applyFill="1" applyBorder="1"/>
    <xf numFmtId="3" fontId="3" fillId="0" borderId="44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48" xfId="0" applyFont="1" applyFill="1" applyBorder="1"/>
    <xf numFmtId="3" fontId="3" fillId="0" borderId="49" xfId="0" applyNumberFormat="1" applyFont="1" applyFill="1" applyBorder="1"/>
    <xf numFmtId="166" fontId="3" fillId="0" borderId="43" xfId="0" applyNumberFormat="1" applyFont="1" applyFill="1" applyBorder="1"/>
    <xf numFmtId="166" fontId="3" fillId="0" borderId="50" xfId="0" applyNumberFormat="1" applyFont="1" applyFill="1" applyBorder="1"/>
    <xf numFmtId="3" fontId="3" fillId="0" borderId="44" xfId="0" applyNumberFormat="1" applyFont="1" applyFill="1" applyBorder="1" applyAlignment="1">
      <alignment vertical="center"/>
    </xf>
    <xf numFmtId="166" fontId="3" fillId="0" borderId="2" xfId="0" applyNumberFormat="1" applyFont="1" applyFill="1" applyBorder="1"/>
    <xf numFmtId="0" fontId="4" fillId="0" borderId="4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/>
    <xf numFmtId="3" fontId="3" fillId="0" borderId="19" xfId="1" applyNumberFormat="1" applyFont="1" applyFill="1" applyBorder="1"/>
    <xf numFmtId="3" fontId="3" fillId="0" borderId="19" xfId="1" applyNumberFormat="1" applyFont="1" applyFill="1" applyBorder="1" applyAlignment="1" applyProtection="1">
      <alignment horizontal="right"/>
      <protection locked="0"/>
    </xf>
    <xf numFmtId="0" fontId="4" fillId="0" borderId="25" xfId="0" applyFont="1" applyFill="1" applyBorder="1" applyAlignment="1">
      <alignment horizontal="center" vertical="center" wrapText="1"/>
    </xf>
    <xf numFmtId="166" fontId="3" fillId="0" borderId="8" xfId="0" applyNumberFormat="1" applyFont="1" applyFill="1" applyBorder="1"/>
    <xf numFmtId="166" fontId="3" fillId="0" borderId="32" xfId="0" applyNumberFormat="1" applyFont="1" applyFill="1" applyBorder="1"/>
    <xf numFmtId="49" fontId="4" fillId="0" borderId="51" xfId="0" applyNumberFormat="1" applyFont="1" applyFill="1" applyBorder="1" applyAlignment="1">
      <alignment horizontal="center" vertical="center"/>
    </xf>
    <xf numFmtId="166" fontId="3" fillId="0" borderId="20" xfId="0" applyNumberFormat="1" applyFont="1" applyFill="1" applyBorder="1"/>
    <xf numFmtId="166" fontId="3" fillId="0" borderId="11" xfId="0" applyNumberFormat="1" applyFont="1" applyFill="1" applyBorder="1"/>
    <xf numFmtId="166" fontId="3" fillId="0" borderId="16" xfId="0" applyNumberFormat="1" applyFont="1" applyFill="1" applyBorder="1"/>
    <xf numFmtId="166" fontId="3" fillId="0" borderId="3" xfId="0" applyNumberFormat="1" applyFont="1" applyFill="1" applyBorder="1"/>
    <xf numFmtId="3" fontId="3" fillId="0" borderId="22" xfId="0" applyNumberFormat="1" applyFont="1" applyFill="1" applyBorder="1" applyAlignment="1">
      <alignment vertical="center"/>
    </xf>
    <xf numFmtId="166" fontId="3" fillId="0" borderId="26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166" fontId="6" fillId="0" borderId="20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vertical="center"/>
    </xf>
    <xf numFmtId="166" fontId="3" fillId="0" borderId="0" xfId="2" applyNumberFormat="1" applyFont="1" applyFill="1" applyBorder="1"/>
    <xf numFmtId="49" fontId="4" fillId="0" borderId="52" xfId="0" applyNumberFormat="1" applyFont="1" applyFill="1" applyBorder="1" applyAlignment="1">
      <alignment horizontal="center" vertical="center"/>
    </xf>
    <xf numFmtId="166" fontId="0" fillId="0" borderId="0" xfId="2" applyNumberFormat="1" applyFont="1" applyFill="1" applyBorder="1"/>
    <xf numFmtId="3" fontId="3" fillId="0" borderId="17" xfId="1" applyNumberFormat="1" applyFont="1" applyFill="1" applyBorder="1" applyAlignment="1" applyProtection="1">
      <alignment horizontal="right"/>
      <protection locked="0"/>
    </xf>
    <xf numFmtId="3" fontId="3" fillId="0" borderId="0" xfId="1" applyNumberFormat="1" applyFont="1" applyFill="1" applyBorder="1" applyAlignment="1" applyProtection="1">
      <alignment horizontal="right"/>
      <protection locked="0"/>
    </xf>
    <xf numFmtId="3" fontId="3" fillId="0" borderId="24" xfId="0" applyNumberFormat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center" wrapText="1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53" xfId="0" applyNumberFormat="1" applyFont="1" applyFill="1" applyBorder="1" applyAlignment="1">
      <alignment horizontal="center" vertical="center"/>
    </xf>
    <xf numFmtId="4" fontId="3" fillId="0" borderId="54" xfId="1" applyNumberFormat="1" applyFont="1" applyFill="1" applyBorder="1" applyProtection="1">
      <protection locked="0"/>
    </xf>
    <xf numFmtId="4" fontId="3" fillId="0" borderId="55" xfId="1" applyNumberFormat="1" applyFont="1" applyFill="1" applyBorder="1" applyProtection="1">
      <protection locked="0"/>
    </xf>
    <xf numFmtId="4" fontId="3" fillId="0" borderId="56" xfId="1" applyNumberFormat="1" applyFont="1" applyFill="1" applyBorder="1" applyProtection="1">
      <protection locked="0"/>
    </xf>
    <xf numFmtId="4" fontId="3" fillId="0" borderId="24" xfId="0" applyNumberFormat="1" applyFont="1" applyFill="1" applyBorder="1" applyAlignment="1">
      <alignment vertical="center"/>
    </xf>
    <xf numFmtId="4" fontId="3" fillId="0" borderId="8" xfId="1" applyNumberFormat="1" applyFont="1" applyFill="1" applyBorder="1" applyProtection="1">
      <protection locked="0"/>
    </xf>
    <xf numFmtId="4" fontId="3" fillId="0" borderId="12" xfId="1" applyNumberFormat="1" applyFont="1" applyFill="1" applyBorder="1" applyProtection="1">
      <protection locked="0"/>
    </xf>
    <xf numFmtId="4" fontId="3" fillId="0" borderId="32" xfId="1" applyNumberFormat="1" applyFont="1" applyFill="1" applyBorder="1" applyProtection="1">
      <protection locked="0"/>
    </xf>
    <xf numFmtId="4" fontId="3" fillId="0" borderId="4" xfId="0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showGridLines="0" zoomScale="75" zoomScaleNormal="75" workbookViewId="0">
      <pane xSplit="1" topLeftCell="B1" activePane="topRight" state="frozen"/>
      <selection pane="topRight" activeCell="O36" sqref="O36:R38"/>
    </sheetView>
  </sheetViews>
  <sheetFormatPr baseColWidth="10" defaultColWidth="11.42578125" defaultRowHeight="15" x14ac:dyDescent="0.25"/>
  <cols>
    <col min="1" max="1" width="25.42578125" customWidth="1"/>
    <col min="2" max="14" width="9.7109375" customWidth="1"/>
    <col min="15" max="18" width="8.7109375" customWidth="1"/>
    <col min="19" max="19" width="14.28515625" customWidth="1"/>
    <col min="23" max="36" width="8.7109375" customWidth="1"/>
    <col min="37" max="37" width="9.7109375" customWidth="1"/>
    <col min="38" max="38" width="10" customWidth="1"/>
  </cols>
  <sheetData>
    <row r="1" spans="1:39" ht="15.75" x14ac:dyDescent="0.25">
      <c r="A1" s="94" t="s">
        <v>31</v>
      </c>
      <c r="U1" s="94" t="s">
        <v>32</v>
      </c>
    </row>
    <row r="2" spans="1:39" x14ac:dyDescent="0.25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U2" s="95" t="s">
        <v>0</v>
      </c>
      <c r="V2" s="96"/>
      <c r="W2" s="96"/>
      <c r="X2" s="96"/>
      <c r="Y2" s="96"/>
      <c r="Z2" s="96"/>
      <c r="AA2" s="96"/>
      <c r="AB2" s="97"/>
      <c r="AC2" s="97"/>
      <c r="AD2" s="97"/>
    </row>
    <row r="3" spans="1:39" x14ac:dyDescent="0.25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U3" s="95" t="s">
        <v>33</v>
      </c>
      <c r="V3" s="96"/>
      <c r="W3" s="96"/>
      <c r="X3" s="96"/>
      <c r="Y3" s="96"/>
      <c r="Z3" s="96"/>
      <c r="AA3" s="96"/>
      <c r="AB3" s="97"/>
      <c r="AC3" s="97"/>
      <c r="AD3" s="97"/>
    </row>
    <row r="4" spans="1:39" ht="15.75" thickBot="1" x14ac:dyDescent="0.3">
      <c r="A4" s="2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9" ht="67.7" customHeight="1" thickBot="1" x14ac:dyDescent="0.3">
      <c r="A5" s="4" t="s">
        <v>2</v>
      </c>
      <c r="B5" s="5">
        <v>2008</v>
      </c>
      <c r="C5" s="5">
        <v>2009</v>
      </c>
      <c r="D5" s="5">
        <v>2010</v>
      </c>
      <c r="E5" s="5">
        <v>2011</v>
      </c>
      <c r="F5" s="6" t="s">
        <v>3</v>
      </c>
      <c r="G5" s="6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29</v>
      </c>
      <c r="N5" s="7" t="s">
        <v>30</v>
      </c>
      <c r="O5" s="7" t="s">
        <v>38</v>
      </c>
      <c r="P5" s="7" t="s">
        <v>39</v>
      </c>
      <c r="Q5" s="7" t="s">
        <v>40</v>
      </c>
      <c r="R5" s="7" t="s">
        <v>41</v>
      </c>
      <c r="S5" s="114" t="s">
        <v>42</v>
      </c>
      <c r="T5" s="132"/>
      <c r="U5" s="80" t="s">
        <v>2</v>
      </c>
      <c r="V5" s="83"/>
      <c r="W5" s="77">
        <v>2009</v>
      </c>
      <c r="X5" s="77">
        <v>2010</v>
      </c>
      <c r="Y5" s="77">
        <v>2011</v>
      </c>
      <c r="Z5" s="78" t="s">
        <v>3</v>
      </c>
      <c r="AA5" s="78" t="s">
        <v>4</v>
      </c>
      <c r="AB5" s="78" t="s">
        <v>5</v>
      </c>
      <c r="AC5" s="78" t="s">
        <v>6</v>
      </c>
      <c r="AD5" s="78" t="s">
        <v>7</v>
      </c>
      <c r="AE5" s="78" t="s">
        <v>8</v>
      </c>
      <c r="AF5" s="78" t="s">
        <v>9</v>
      </c>
      <c r="AG5" s="78" t="s">
        <v>29</v>
      </c>
      <c r="AH5" s="121" t="s">
        <v>30</v>
      </c>
      <c r="AI5" s="121" t="s">
        <v>38</v>
      </c>
      <c r="AJ5" s="121" t="s">
        <v>39</v>
      </c>
      <c r="AK5" s="121" t="s">
        <v>40</v>
      </c>
      <c r="AL5" s="79" t="s">
        <v>41</v>
      </c>
      <c r="AM5" s="128"/>
    </row>
    <row r="6" spans="1:39" x14ac:dyDescent="0.25">
      <c r="A6" s="46" t="s">
        <v>10</v>
      </c>
      <c r="B6" s="115">
        <v>12449.072</v>
      </c>
      <c r="C6" s="115">
        <v>13115.98</v>
      </c>
      <c r="D6" s="115">
        <v>17543</v>
      </c>
      <c r="E6" s="115">
        <v>21915</v>
      </c>
      <c r="F6" s="116">
        <v>21608.177</v>
      </c>
      <c r="G6" s="117">
        <v>22859.012051028789</v>
      </c>
      <c r="H6" s="66">
        <v>23906.420999999998</v>
      </c>
      <c r="I6" s="66">
        <v>19484.36</v>
      </c>
      <c r="J6" s="66">
        <v>20993.350999999999</v>
      </c>
      <c r="K6" s="66">
        <v>25460.628000000001</v>
      </c>
      <c r="L6" s="66">
        <v>24164.374</v>
      </c>
      <c r="M6" s="66">
        <v>24251</v>
      </c>
      <c r="N6" s="66">
        <v>24645.6349601209</v>
      </c>
      <c r="O6" s="66">
        <v>26849.131556167598</v>
      </c>
      <c r="P6" s="66">
        <v>32980.786338911501</v>
      </c>
      <c r="Q6" s="66">
        <v>37277.981476360103</v>
      </c>
      <c r="R6" s="66">
        <v>38786.433083537297</v>
      </c>
      <c r="S6" s="119">
        <f>_xlfn.RRI(16,B6,R6)</f>
        <v>7.3609705719548169E-2</v>
      </c>
      <c r="T6" s="65"/>
      <c r="U6" s="81" t="s">
        <v>10</v>
      </c>
      <c r="V6" s="84"/>
      <c r="W6" s="75">
        <f t="shared" ref="W6:W18" si="0">+C6/B6-1</f>
        <v>5.3570900706494395E-2</v>
      </c>
      <c r="X6" s="75">
        <f t="shared" ref="X6:X18" si="1">+D6/C6-1</f>
        <v>0.33752872450247717</v>
      </c>
      <c r="Y6" s="75">
        <f t="shared" ref="Y6:Y18" si="2">+E6/D6-1</f>
        <v>0.24921621159436813</v>
      </c>
      <c r="Z6" s="75">
        <f t="shared" ref="Z6:Z18" si="3">+F6/E6-1</f>
        <v>-1.4000593201003886E-2</v>
      </c>
      <c r="AA6" s="75">
        <f t="shared" ref="AA6:AA18" si="4">+G6/F6-1</f>
        <v>5.7887116114829551E-2</v>
      </c>
      <c r="AB6" s="75">
        <f t="shared" ref="AB6:AB18" si="5">+H6/G6-1</f>
        <v>4.5820394452439572E-2</v>
      </c>
      <c r="AC6" s="75">
        <f t="shared" ref="AC6:AC18" si="6">+I6/H6-1</f>
        <v>-0.18497377754704469</v>
      </c>
      <c r="AD6" s="75">
        <f t="shared" ref="AD6:AD18" si="7">+J6/I6-1</f>
        <v>7.7446269726077599E-2</v>
      </c>
      <c r="AE6" s="75">
        <f t="shared" ref="AE6:AE18" si="8">+K6/J6-1</f>
        <v>0.21279485109356777</v>
      </c>
      <c r="AF6" s="75">
        <f t="shared" ref="AF6:AF18" si="9">+L6/K6-1</f>
        <v>-5.0912098476125545E-2</v>
      </c>
      <c r="AG6" s="75">
        <f t="shared" ref="AG6:AG18" si="10">+M6/L6-1</f>
        <v>3.5848642302920286E-3</v>
      </c>
      <c r="AH6" s="122">
        <f t="shared" ref="AH6:AK18" si="11">+N6/M6-1</f>
        <v>1.6272935554034973E-2</v>
      </c>
      <c r="AI6" s="122">
        <f>+O6/N6-1</f>
        <v>8.9407174926195987E-2</v>
      </c>
      <c r="AJ6" s="122">
        <f>+P6/O6-1</f>
        <v>0.22837441762005084</v>
      </c>
      <c r="AK6" s="122">
        <f>+Q6/P6-1</f>
        <v>0.13029389576374872</v>
      </c>
      <c r="AL6" s="76">
        <f>+R6/Q6-1</f>
        <v>4.046494867576933E-2</v>
      </c>
    </row>
    <row r="7" spans="1:39" x14ac:dyDescent="0.25">
      <c r="A7" s="13" t="s">
        <v>11</v>
      </c>
      <c r="B7" s="14">
        <v>8551.3629999999994</v>
      </c>
      <c r="C7" s="14">
        <v>7071.1360000000004</v>
      </c>
      <c r="D7" s="14">
        <v>7761</v>
      </c>
      <c r="E7" s="14">
        <v>8304</v>
      </c>
      <c r="F7" s="15">
        <v>8361.9470000000001</v>
      </c>
      <c r="G7" s="16">
        <v>8913.3546038027962</v>
      </c>
      <c r="H7" s="17">
        <v>7446.2030000000004</v>
      </c>
      <c r="I7" s="17">
        <v>6730.99</v>
      </c>
      <c r="J7" s="17">
        <v>5956.799</v>
      </c>
      <c r="K7" s="17">
        <v>6239.5609999999997</v>
      </c>
      <c r="L7" s="17">
        <v>6722.3739999999998</v>
      </c>
      <c r="M7" s="17">
        <v>7386</v>
      </c>
      <c r="N7" s="66">
        <v>8640.5126509999991</v>
      </c>
      <c r="O7" s="66">
        <v>9956.7489239999995</v>
      </c>
      <c r="P7" s="66">
        <v>10911.678835000001</v>
      </c>
      <c r="Q7" s="66">
        <v>12884.070218999999</v>
      </c>
      <c r="R7" s="66">
        <v>13131.579395999999</v>
      </c>
      <c r="S7" s="74">
        <f>_xlfn.RRI(16,B7,R7)</f>
        <v>2.7170649558625914E-2</v>
      </c>
      <c r="T7" s="65"/>
      <c r="U7" s="82" t="s">
        <v>11</v>
      </c>
      <c r="V7" s="85"/>
      <c r="W7" s="73">
        <f t="shared" si="0"/>
        <v>-0.17309837040013376</v>
      </c>
      <c r="X7" s="73">
        <f t="shared" si="1"/>
        <v>9.7560561697582981E-2</v>
      </c>
      <c r="Y7" s="73">
        <f t="shared" si="2"/>
        <v>6.9965210668728295E-2</v>
      </c>
      <c r="Z7" s="73">
        <f t="shared" si="3"/>
        <v>6.9782032755298928E-3</v>
      </c>
      <c r="AA7" s="73">
        <f t="shared" si="4"/>
        <v>6.5942489686049877E-2</v>
      </c>
      <c r="AB7" s="73">
        <f t="shared" si="5"/>
        <v>-0.16460150740293111</v>
      </c>
      <c r="AC7" s="73">
        <f t="shared" si="6"/>
        <v>-9.6050698590946393E-2</v>
      </c>
      <c r="AD7" s="73">
        <f t="shared" si="7"/>
        <v>-0.11501889023754308</v>
      </c>
      <c r="AE7" s="73">
        <f t="shared" si="8"/>
        <v>4.74687831501448E-2</v>
      </c>
      <c r="AF7" s="73">
        <f t="shared" si="9"/>
        <v>7.7379322038842124E-2</v>
      </c>
      <c r="AG7" s="73">
        <f t="shared" si="10"/>
        <v>9.8718994212461331E-2</v>
      </c>
      <c r="AH7" s="123">
        <f t="shared" si="11"/>
        <v>0.16985007460059554</v>
      </c>
      <c r="AI7" s="123">
        <f t="shared" si="11"/>
        <v>0.15233312260096832</v>
      </c>
      <c r="AJ7" s="123">
        <f t="shared" ref="AJ7:AL18" si="12">+P7/O7-1</f>
        <v>9.5907802666211017E-2</v>
      </c>
      <c r="AK7" s="123">
        <f>+Q7/P7-1</f>
        <v>0.18075966254371512</v>
      </c>
      <c r="AL7" s="74">
        <f>+R7/Q7-1</f>
        <v>1.9210480290226872E-2</v>
      </c>
    </row>
    <row r="8" spans="1:39" x14ac:dyDescent="0.25">
      <c r="A8" s="13" t="s">
        <v>13</v>
      </c>
      <c r="B8" s="14">
        <v>3241.7820000000002</v>
      </c>
      <c r="C8" s="14">
        <v>3331.9270000000001</v>
      </c>
      <c r="D8" s="14">
        <v>4018</v>
      </c>
      <c r="E8" s="14">
        <v>4931</v>
      </c>
      <c r="F8" s="15">
        <v>5571.0789999999997</v>
      </c>
      <c r="G8" s="16">
        <v>5760.3893924020458</v>
      </c>
      <c r="H8" s="17">
        <v>5264.1220000000003</v>
      </c>
      <c r="I8" s="17">
        <v>5851.9759999999997</v>
      </c>
      <c r="J8" s="17">
        <v>5376.76</v>
      </c>
      <c r="K8" s="17">
        <v>6174.5450000000001</v>
      </c>
      <c r="L8" s="17">
        <v>4874.4780000000001</v>
      </c>
      <c r="M8" s="17">
        <v>4675</v>
      </c>
      <c r="N8" s="17">
        <v>5541.9314940000004</v>
      </c>
      <c r="O8" s="17">
        <v>7030.4545740000003</v>
      </c>
      <c r="P8" s="17">
        <v>8698.7427179999995</v>
      </c>
      <c r="Q8" s="17">
        <v>9461.8240310000001</v>
      </c>
      <c r="R8" s="17">
        <v>9680.6677220000001</v>
      </c>
      <c r="S8" s="74">
        <f>_xlfn.RRI(16,B8,R8)</f>
        <v>7.0767286035201549E-2</v>
      </c>
      <c r="T8" s="65"/>
      <c r="U8" s="82" t="s">
        <v>13</v>
      </c>
      <c r="V8" s="85"/>
      <c r="W8" s="73">
        <f t="shared" si="0"/>
        <v>2.780723688391129E-2</v>
      </c>
      <c r="X8" s="73">
        <f t="shared" si="1"/>
        <v>0.20590877291129117</v>
      </c>
      <c r="Y8" s="73">
        <f t="shared" si="2"/>
        <v>0.22722747635639617</v>
      </c>
      <c r="Z8" s="73">
        <f t="shared" si="3"/>
        <v>0.12980713851145809</v>
      </c>
      <c r="AA8" s="73">
        <f t="shared" si="4"/>
        <v>3.3980920464787179E-2</v>
      </c>
      <c r="AB8" s="73">
        <f t="shared" si="5"/>
        <v>-8.615170930226046E-2</v>
      </c>
      <c r="AC8" s="73">
        <f t="shared" si="6"/>
        <v>0.1116718039589506</v>
      </c>
      <c r="AD8" s="73">
        <f t="shared" si="7"/>
        <v>-8.1206074666061445E-2</v>
      </c>
      <c r="AE8" s="73">
        <f t="shared" si="8"/>
        <v>0.14837653159151598</v>
      </c>
      <c r="AF8" s="73">
        <f t="shared" si="9"/>
        <v>-0.21055268039993225</v>
      </c>
      <c r="AG8" s="73">
        <f t="shared" si="10"/>
        <v>-4.0922946005705674E-2</v>
      </c>
      <c r="AH8" s="123">
        <f t="shared" si="11"/>
        <v>0.18543989176470599</v>
      </c>
      <c r="AI8" s="123">
        <f t="shared" si="11"/>
        <v>0.26859283295211367</v>
      </c>
      <c r="AJ8" s="123">
        <f t="shared" si="12"/>
        <v>0.23729449162073468</v>
      </c>
      <c r="AK8" s="123">
        <f>+Q8/P8-1</f>
        <v>8.7723173076608374E-2</v>
      </c>
      <c r="AL8" s="74">
        <f>+R8/Q8-1</f>
        <v>2.3129122913615463E-2</v>
      </c>
    </row>
    <row r="9" spans="1:39" x14ac:dyDescent="0.25">
      <c r="A9" s="13" t="s">
        <v>15</v>
      </c>
      <c r="B9" s="14">
        <v>1071.8820000000001</v>
      </c>
      <c r="C9" s="14">
        <v>1064.354</v>
      </c>
      <c r="D9" s="14">
        <v>1181</v>
      </c>
      <c r="E9" s="14">
        <v>1318</v>
      </c>
      <c r="F9" s="15">
        <v>1433.7049999999999</v>
      </c>
      <c r="G9" s="16">
        <v>1530.6932914566253</v>
      </c>
      <c r="H9" s="17">
        <v>1601.6089999999999</v>
      </c>
      <c r="I9" s="17">
        <v>1758.2840000000001</v>
      </c>
      <c r="J9" s="17">
        <v>1404.3979999999999</v>
      </c>
      <c r="K9" s="17">
        <v>1958.3119999999999</v>
      </c>
      <c r="L9" s="17">
        <v>1974.2360000000001</v>
      </c>
      <c r="M9" s="17">
        <v>1937</v>
      </c>
      <c r="N9" s="17">
        <v>2705.8459830710008</v>
      </c>
      <c r="O9" s="17">
        <v>3102.5642346210011</v>
      </c>
      <c r="P9" s="17">
        <v>3315.1102445810025</v>
      </c>
      <c r="Q9" s="17">
        <v>3652.8225386209992</v>
      </c>
      <c r="R9" s="17">
        <v>3895.3080446610002</v>
      </c>
      <c r="S9" s="74">
        <f>_xlfn.RRI(16,B9,R9)</f>
        <v>8.3988505132366775E-2</v>
      </c>
      <c r="T9" s="65"/>
      <c r="U9" s="82" t="s">
        <v>15</v>
      </c>
      <c r="V9" s="85"/>
      <c r="W9" s="73">
        <f>+C9/B9-1</f>
        <v>-7.0231611315424436E-3</v>
      </c>
      <c r="X9" s="73">
        <f>+D9/C9-1</f>
        <v>0.10959323683661637</v>
      </c>
      <c r="Y9" s="73">
        <f>+E9/D9-1</f>
        <v>0.11600338696020329</v>
      </c>
      <c r="Z9" s="73">
        <f>+F9/E9-1</f>
        <v>8.7788315629741875E-2</v>
      </c>
      <c r="AA9" s="73">
        <f>+G9/F9-1</f>
        <v>6.7648708386052414E-2</v>
      </c>
      <c r="AB9" s="73">
        <f>+H9/G9-1</f>
        <v>4.6329143100830139E-2</v>
      </c>
      <c r="AC9" s="73">
        <f>+I9/H9-1</f>
        <v>9.7823501241564026E-2</v>
      </c>
      <c r="AD9" s="73">
        <f>+J9/I9-1</f>
        <v>-0.20126782704045543</v>
      </c>
      <c r="AE9" s="73">
        <f>+K9/J9-1</f>
        <v>0.3944138342549619</v>
      </c>
      <c r="AF9" s="73">
        <f>+L9/K9-1</f>
        <v>8.1314928366880146E-3</v>
      </c>
      <c r="AG9" s="73">
        <f>+M9/L9-1</f>
        <v>-1.8860966976592564E-2</v>
      </c>
      <c r="AH9" s="123">
        <f>+N9/M9-1</f>
        <v>0.39692616575684081</v>
      </c>
      <c r="AI9" s="123">
        <f>+O9/N9-1</f>
        <v>0.14661523753829653</v>
      </c>
      <c r="AJ9" s="123">
        <f>+P9/O9-1</f>
        <v>6.850656227782026E-2</v>
      </c>
      <c r="AK9" s="123">
        <f>+Q9/P9-1</f>
        <v>0.10187060734768427</v>
      </c>
      <c r="AL9" s="74">
        <f>+R9/Q9-1</f>
        <v>6.6383051318869457E-2</v>
      </c>
    </row>
    <row r="10" spans="1:39" x14ac:dyDescent="0.25">
      <c r="A10" s="13" t="s">
        <v>14</v>
      </c>
      <c r="B10" s="14">
        <v>1609.0119999999999</v>
      </c>
      <c r="C10" s="14">
        <v>1505.5440000000001</v>
      </c>
      <c r="D10" s="14">
        <v>1805</v>
      </c>
      <c r="E10" s="14">
        <v>1995</v>
      </c>
      <c r="F10" s="15">
        <v>2123.9940000000001</v>
      </c>
      <c r="G10" s="16">
        <v>1940.4727468825045</v>
      </c>
      <c r="H10" s="17">
        <v>1998.864</v>
      </c>
      <c r="I10" s="17">
        <v>1652.2149999999999</v>
      </c>
      <c r="J10" s="17">
        <v>1706.251</v>
      </c>
      <c r="K10" s="17">
        <v>1892.204</v>
      </c>
      <c r="L10" s="17">
        <v>1928.884</v>
      </c>
      <c r="M10" s="17">
        <v>1620</v>
      </c>
      <c r="N10" s="17">
        <v>1991.22688662</v>
      </c>
      <c r="O10" s="17">
        <v>2223.1297347399995</v>
      </c>
      <c r="P10" s="17">
        <v>2277.6166980300004</v>
      </c>
      <c r="Q10" s="17">
        <v>2356.2036942499999</v>
      </c>
      <c r="R10" s="17">
        <v>2680.1856081599999</v>
      </c>
      <c r="S10" s="74">
        <f>_xlfn.RRI(16,B10,R10)</f>
        <v>3.2405594401872406E-2</v>
      </c>
      <c r="T10" s="65"/>
      <c r="U10" s="82" t="s">
        <v>14</v>
      </c>
      <c r="V10" s="85"/>
      <c r="W10" s="73">
        <f t="shared" si="0"/>
        <v>-6.430530039552218E-2</v>
      </c>
      <c r="X10" s="73">
        <f t="shared" si="1"/>
        <v>0.19890219083600336</v>
      </c>
      <c r="Y10" s="73">
        <f t="shared" si="2"/>
        <v>0.10526315789473695</v>
      </c>
      <c r="Z10" s="73">
        <f t="shared" si="3"/>
        <v>6.4658646616541526E-2</v>
      </c>
      <c r="AA10" s="73">
        <f t="shared" si="4"/>
        <v>-8.6403847241327325E-2</v>
      </c>
      <c r="AB10" s="73">
        <f t="shared" si="5"/>
        <v>3.0091251325897295E-2</v>
      </c>
      <c r="AC10" s="73">
        <f t="shared" si="6"/>
        <v>-0.17342300426642343</v>
      </c>
      <c r="AD10" s="73">
        <f t="shared" si="7"/>
        <v>3.2705186673647191E-2</v>
      </c>
      <c r="AE10" s="73">
        <f t="shared" si="8"/>
        <v>0.10898337935040048</v>
      </c>
      <c r="AF10" s="73">
        <f t="shared" si="9"/>
        <v>1.9384802061511275E-2</v>
      </c>
      <c r="AG10" s="73">
        <f t="shared" si="10"/>
        <v>-0.16013612016067325</v>
      </c>
      <c r="AH10" s="123">
        <f t="shared" si="11"/>
        <v>0.22915239914814811</v>
      </c>
      <c r="AI10" s="123">
        <f t="shared" si="11"/>
        <v>0.11646229250833495</v>
      </c>
      <c r="AJ10" s="123">
        <f t="shared" si="12"/>
        <v>2.4509124428751861E-2</v>
      </c>
      <c r="AK10" s="123">
        <f>+Q10/P10-1</f>
        <v>3.4504048151724698E-2</v>
      </c>
      <c r="AL10" s="74">
        <f>+R10/Q10-1</f>
        <v>0.13750165773045619</v>
      </c>
    </row>
    <row r="11" spans="1:39" x14ac:dyDescent="0.25">
      <c r="A11" s="13" t="s">
        <v>17</v>
      </c>
      <c r="B11" s="14">
        <v>678.70699999999999</v>
      </c>
      <c r="C11" s="14">
        <v>742.30799999999999</v>
      </c>
      <c r="D11" s="14">
        <v>825</v>
      </c>
      <c r="E11" s="14">
        <v>923</v>
      </c>
      <c r="F11" s="15">
        <v>976.85400000000004</v>
      </c>
      <c r="G11" s="16">
        <v>1044.3228875783996</v>
      </c>
      <c r="H11" s="17">
        <v>1126.1010000000001</v>
      </c>
      <c r="I11" s="17">
        <v>1172.433</v>
      </c>
      <c r="J11" s="17">
        <v>1165.636</v>
      </c>
      <c r="K11" s="17">
        <v>1267.2539999999999</v>
      </c>
      <c r="L11" s="17">
        <v>1339.107</v>
      </c>
      <c r="M11" s="17">
        <v>1392</v>
      </c>
      <c r="N11" s="17">
        <v>1818.67544739</v>
      </c>
      <c r="O11" s="17">
        <v>2003.0591455899998</v>
      </c>
      <c r="P11" s="17">
        <v>2182.2453266799998</v>
      </c>
      <c r="Q11" s="17">
        <v>2237.5348423699998</v>
      </c>
      <c r="R11" s="17">
        <v>2238.9050511</v>
      </c>
      <c r="S11" s="74">
        <f>_xlfn.RRI(16,B11,R11)</f>
        <v>7.7449897646687305E-2</v>
      </c>
      <c r="T11" s="65"/>
      <c r="U11" s="82" t="s">
        <v>17</v>
      </c>
      <c r="V11" s="85"/>
      <c r="W11" s="73">
        <f>+C11/B11-1</f>
        <v>9.3709067388431322E-2</v>
      </c>
      <c r="X11" s="73">
        <f>+D11/C11-1</f>
        <v>0.11139850304725263</v>
      </c>
      <c r="Y11" s="73">
        <f>+E11/D11-1</f>
        <v>0.11878787878787889</v>
      </c>
      <c r="Z11" s="73">
        <f>+F11/E11-1</f>
        <v>5.8346695557963235E-2</v>
      </c>
      <c r="AA11" s="73">
        <f>+G11/F11-1</f>
        <v>6.9067524500487698E-2</v>
      </c>
      <c r="AB11" s="73">
        <f>+H11/G11-1</f>
        <v>7.8307306479923566E-2</v>
      </c>
      <c r="AC11" s="73">
        <f>+I11/H11-1</f>
        <v>4.1143733998992849E-2</v>
      </c>
      <c r="AD11" s="73">
        <f>+J11/I11-1</f>
        <v>-5.7973462022989919E-3</v>
      </c>
      <c r="AE11" s="73">
        <f>+K11/J11-1</f>
        <v>8.717815853319566E-2</v>
      </c>
      <c r="AF11" s="73">
        <f>+L11/K11-1</f>
        <v>5.669976184726977E-2</v>
      </c>
      <c r="AG11" s="73">
        <f>+M11/L11-1</f>
        <v>3.9498710707956963E-2</v>
      </c>
      <c r="AH11" s="123">
        <f>+N11/M11-1</f>
        <v>0.30651971795258626</v>
      </c>
      <c r="AI11" s="123">
        <f>+O11/N11-1</f>
        <v>0.10138350878635927</v>
      </c>
      <c r="AJ11" s="123">
        <f>+P11/O11-1</f>
        <v>8.9456260682317934E-2</v>
      </c>
      <c r="AK11" s="123">
        <f>+Q11/P11-1</f>
        <v>2.5336067862780531E-2</v>
      </c>
      <c r="AL11" s="74">
        <f>+R11/Q11-1</f>
        <v>6.1237425404692125E-4</v>
      </c>
    </row>
    <row r="12" spans="1:39" x14ac:dyDescent="0.25">
      <c r="A12" s="13" t="s">
        <v>16</v>
      </c>
      <c r="B12" s="14">
        <v>1059.3130000000001</v>
      </c>
      <c r="C12" s="14">
        <v>1040.5989999999999</v>
      </c>
      <c r="D12" s="14">
        <v>1207</v>
      </c>
      <c r="E12" s="14">
        <v>1398</v>
      </c>
      <c r="F12" s="15">
        <v>1502.2660000000001</v>
      </c>
      <c r="G12" s="16">
        <v>1583.7104221834545</v>
      </c>
      <c r="H12" s="17">
        <v>1560.337</v>
      </c>
      <c r="I12" s="17">
        <v>1539.7429999999999</v>
      </c>
      <c r="J12" s="17">
        <v>1611.779</v>
      </c>
      <c r="K12" s="17">
        <v>1733.4349999999999</v>
      </c>
      <c r="L12" s="17">
        <v>1841.5429999999999</v>
      </c>
      <c r="M12" s="17">
        <v>1745</v>
      </c>
      <c r="N12" s="17">
        <v>1617.1890000000001</v>
      </c>
      <c r="O12" s="17">
        <v>2063.5952459999999</v>
      </c>
      <c r="P12" s="17">
        <v>1950.144708</v>
      </c>
      <c r="Q12" s="17">
        <v>2129.0858629999998</v>
      </c>
      <c r="R12" s="17">
        <v>2003.4360830000001</v>
      </c>
      <c r="S12" s="74">
        <f>_xlfn.RRI(16,B12,R12)</f>
        <v>4.0631455545524053E-2</v>
      </c>
      <c r="T12" s="65"/>
      <c r="U12" s="82" t="s">
        <v>16</v>
      </c>
      <c r="V12" s="85"/>
      <c r="W12" s="73">
        <f>+C12/B12-1</f>
        <v>-1.7666166657069438E-2</v>
      </c>
      <c r="X12" s="73">
        <f>+D12/C12-1</f>
        <v>0.15990886018533557</v>
      </c>
      <c r="Y12" s="73">
        <f>+E12/D12-1</f>
        <v>0.15824357912178955</v>
      </c>
      <c r="Z12" s="73">
        <f>+F12/E12-1</f>
        <v>7.4582260371959919E-2</v>
      </c>
      <c r="AA12" s="73">
        <f>+G12/F12-1</f>
        <v>5.4214381596504602E-2</v>
      </c>
      <c r="AB12" s="73">
        <f>+H12/G12-1</f>
        <v>-1.4758646439435363E-2</v>
      </c>
      <c r="AC12" s="73">
        <f>+I12/H12-1</f>
        <v>-1.3198430851796839E-2</v>
      </c>
      <c r="AD12" s="73">
        <f>+J12/I12-1</f>
        <v>4.6784430908274999E-2</v>
      </c>
      <c r="AE12" s="73">
        <f>+K12/J12-1</f>
        <v>7.5479330603016814E-2</v>
      </c>
      <c r="AF12" s="73">
        <f>+L12/K12-1</f>
        <v>6.2366341974172679E-2</v>
      </c>
      <c r="AG12" s="73">
        <f>+M12/L12-1</f>
        <v>-5.2425058768652111E-2</v>
      </c>
      <c r="AH12" s="123">
        <f>+N12/M12-1</f>
        <v>-7.3244126074498483E-2</v>
      </c>
      <c r="AI12" s="123">
        <f>+O12/N12-1</f>
        <v>0.27603838883395793</v>
      </c>
      <c r="AJ12" s="123">
        <f>+P12/O12-1</f>
        <v>-5.4977127040735541E-2</v>
      </c>
      <c r="AK12" s="123">
        <f>+Q12/P12-1</f>
        <v>9.1757885589688115E-2</v>
      </c>
      <c r="AL12" s="74">
        <f>+R12/Q12-1</f>
        <v>-5.9015835003926154E-2</v>
      </c>
    </row>
    <row r="13" spans="1:39" x14ac:dyDescent="0.25">
      <c r="A13" s="13" t="s">
        <v>19</v>
      </c>
      <c r="B13" s="14">
        <v>350.62799999999999</v>
      </c>
      <c r="C13" s="14">
        <v>378.82600000000002</v>
      </c>
      <c r="D13" s="14">
        <v>421</v>
      </c>
      <c r="E13" s="14">
        <v>434</v>
      </c>
      <c r="F13" s="15">
        <v>460.12900000000002</v>
      </c>
      <c r="G13" s="16">
        <v>509.58281244997596</v>
      </c>
      <c r="H13" s="17">
        <v>517.13499999999999</v>
      </c>
      <c r="I13" s="17">
        <v>501.363</v>
      </c>
      <c r="J13" s="17">
        <v>435.05200000000002</v>
      </c>
      <c r="K13" s="17">
        <v>475.31727892456007</v>
      </c>
      <c r="L13" s="17">
        <v>684.55399999999997</v>
      </c>
      <c r="M13" s="17">
        <v>519</v>
      </c>
      <c r="N13" s="17">
        <v>796.72293863100003</v>
      </c>
      <c r="O13" s="17">
        <v>962.680447441002</v>
      </c>
      <c r="P13" s="17">
        <v>1136.2466421010001</v>
      </c>
      <c r="Q13" s="17">
        <v>1157.3495657360002</v>
      </c>
      <c r="R13" s="17">
        <v>1204.7178217620001</v>
      </c>
      <c r="S13" s="74">
        <f>_xlfn.RRI(16,B13,R13)</f>
        <v>8.0195643189102439E-2</v>
      </c>
      <c r="T13" s="65"/>
      <c r="U13" s="82" t="s">
        <v>19</v>
      </c>
      <c r="V13" s="85"/>
      <c r="W13" s="73">
        <f>+C13/B13-1</f>
        <v>8.0421415289138487E-2</v>
      </c>
      <c r="X13" s="73">
        <f>+D13/C13-1</f>
        <v>0.11132815593438661</v>
      </c>
      <c r="Y13" s="73">
        <f>+E13/D13-1</f>
        <v>3.0878859857482288E-2</v>
      </c>
      <c r="Z13" s="73">
        <f>+F13/E13-1</f>
        <v>6.0205069124424027E-2</v>
      </c>
      <c r="AA13" s="73">
        <f>+G13/F13-1</f>
        <v>0.10747814732385041</v>
      </c>
      <c r="AB13" s="73">
        <f>+H13/G13-1</f>
        <v>1.4820334135122293E-2</v>
      </c>
      <c r="AC13" s="73">
        <f>+I13/H13-1</f>
        <v>-3.0498805921084449E-2</v>
      </c>
      <c r="AD13" s="73">
        <f>+J13/I13-1</f>
        <v>-0.13226145527292599</v>
      </c>
      <c r="AE13" s="73">
        <f>+K13/J13-1</f>
        <v>9.2552795814201616E-2</v>
      </c>
      <c r="AF13" s="73">
        <f>+L13/K13-1</f>
        <v>0.44020432320250014</v>
      </c>
      <c r="AG13" s="73">
        <f>+M13/L13-1</f>
        <v>-0.24184213371041585</v>
      </c>
      <c r="AH13" s="123">
        <f>+N13/M13-1</f>
        <v>0.53511163512716764</v>
      </c>
      <c r="AI13" s="123">
        <f>+O13/N13-1</f>
        <v>0.20830015148699599</v>
      </c>
      <c r="AJ13" s="123">
        <f>+P13/O13-1</f>
        <v>0.18029471266542485</v>
      </c>
      <c r="AK13" s="123">
        <f>+Q13/P13-1</f>
        <v>1.8572484928077948E-2</v>
      </c>
      <c r="AL13" s="74">
        <f>+R13/Q13-1</f>
        <v>4.0928218602541921E-2</v>
      </c>
    </row>
    <row r="14" spans="1:39" x14ac:dyDescent="0.25">
      <c r="A14" s="13" t="s">
        <v>18</v>
      </c>
      <c r="B14" s="14">
        <v>647.16999999999996</v>
      </c>
      <c r="C14" s="14">
        <v>618.1</v>
      </c>
      <c r="D14" s="14">
        <v>722</v>
      </c>
      <c r="E14" s="14">
        <v>811</v>
      </c>
      <c r="F14" s="15">
        <v>924.97799999999995</v>
      </c>
      <c r="G14" s="16">
        <v>976.70697398901939</v>
      </c>
      <c r="H14" s="17">
        <v>918.47</v>
      </c>
      <c r="I14" s="17">
        <v>907.42100000000005</v>
      </c>
      <c r="J14" s="17">
        <v>907.846</v>
      </c>
      <c r="K14" s="17">
        <v>899.19100000000003</v>
      </c>
      <c r="L14" s="17">
        <v>902.84900000000005</v>
      </c>
      <c r="M14" s="17">
        <v>846</v>
      </c>
      <c r="N14" s="17">
        <v>1190.03074935</v>
      </c>
      <c r="O14" s="17">
        <v>1230.4295923900002</v>
      </c>
      <c r="P14" s="17">
        <v>1233.5150789300001</v>
      </c>
      <c r="Q14" s="17">
        <v>1216.6281014900001</v>
      </c>
      <c r="R14" s="17">
        <v>1201.97130004</v>
      </c>
      <c r="S14" s="74">
        <f>_xlfn.RRI(16,B14,R14)</f>
        <v>3.9452702121913985E-2</v>
      </c>
      <c r="T14" s="65"/>
      <c r="U14" s="82" t="s">
        <v>18</v>
      </c>
      <c r="V14" s="85"/>
      <c r="W14" s="73">
        <f t="shared" si="0"/>
        <v>-4.4918645796313106E-2</v>
      </c>
      <c r="X14" s="73">
        <f t="shared" si="1"/>
        <v>0.16809577738230064</v>
      </c>
      <c r="Y14" s="73">
        <f t="shared" si="2"/>
        <v>0.12326869806094187</v>
      </c>
      <c r="Z14" s="73">
        <f t="shared" si="3"/>
        <v>0.14054007398273738</v>
      </c>
      <c r="AA14" s="73">
        <f t="shared" si="4"/>
        <v>5.5924545220555899E-2</v>
      </c>
      <c r="AB14" s="73">
        <f t="shared" si="5"/>
        <v>-5.9625840236576466E-2</v>
      </c>
      <c r="AC14" s="73">
        <f t="shared" si="6"/>
        <v>-1.2029788670288588E-2</v>
      </c>
      <c r="AD14" s="73">
        <f t="shared" si="7"/>
        <v>4.683603310922102E-4</v>
      </c>
      <c r="AE14" s="73">
        <f t="shared" si="8"/>
        <v>-9.5335552505600996E-3</v>
      </c>
      <c r="AF14" s="73">
        <f t="shared" si="9"/>
        <v>4.068101215425779E-3</v>
      </c>
      <c r="AG14" s="73">
        <f t="shared" si="10"/>
        <v>-6.2966232448615433E-2</v>
      </c>
      <c r="AH14" s="123">
        <f t="shared" si="11"/>
        <v>0.40665573209219863</v>
      </c>
      <c r="AI14" s="123">
        <f t="shared" si="11"/>
        <v>3.3947730394417341E-2</v>
      </c>
      <c r="AJ14" s="123">
        <f t="shared" si="12"/>
        <v>2.5076498152214466E-3</v>
      </c>
      <c r="AK14" s="123">
        <f>+Q14/P14-1</f>
        <v>-1.3690126475509712E-2</v>
      </c>
      <c r="AL14" s="74">
        <f>+R14/Q14-1</f>
        <v>-1.2047067984086501E-2</v>
      </c>
    </row>
    <row r="15" spans="1:39" x14ac:dyDescent="0.25">
      <c r="A15" s="13" t="s">
        <v>21</v>
      </c>
      <c r="B15" s="14">
        <v>195.268924</v>
      </c>
      <c r="C15" s="14">
        <v>174.53587100000001</v>
      </c>
      <c r="D15" s="14">
        <v>199</v>
      </c>
      <c r="E15" s="14">
        <v>248</v>
      </c>
      <c r="F15" s="14">
        <v>256</v>
      </c>
      <c r="G15" s="16">
        <v>295.47030040005899</v>
      </c>
      <c r="H15" s="16">
        <v>305.5139433554603</v>
      </c>
      <c r="I15" s="16">
        <v>284.02168177912029</v>
      </c>
      <c r="J15" s="17">
        <v>267.08314181797039</v>
      </c>
      <c r="K15" s="17">
        <v>305.48820802761998</v>
      </c>
      <c r="L15" s="17">
        <v>294.17086621366985</v>
      </c>
      <c r="M15" s="17">
        <v>394</v>
      </c>
      <c r="N15" s="17">
        <v>376</v>
      </c>
      <c r="O15" s="17">
        <v>480.90685500000001</v>
      </c>
      <c r="P15" s="17">
        <v>488.38523500000002</v>
      </c>
      <c r="Q15" s="17">
        <v>468.09881200000001</v>
      </c>
      <c r="R15" s="17">
        <v>481.96576299999998</v>
      </c>
      <c r="S15" s="74">
        <f>_xlfn.RRI(16,B15,R15)</f>
        <v>5.8093242971273718E-2</v>
      </c>
      <c r="T15" s="65"/>
      <c r="U15" s="82" t="s">
        <v>21</v>
      </c>
      <c r="V15" s="85"/>
      <c r="W15" s="73">
        <f>+C15/B15-1</f>
        <v>-0.10617692039927451</v>
      </c>
      <c r="X15" s="73">
        <f>+D15/C15-1</f>
        <v>0.14016676835445474</v>
      </c>
      <c r="Y15" s="73">
        <f>+E15/D15-1</f>
        <v>0.24623115577889454</v>
      </c>
      <c r="Z15" s="73">
        <f>+F15/E15-1</f>
        <v>3.2258064516129004E-2</v>
      </c>
      <c r="AA15" s="73">
        <f>+G15/F15-1</f>
        <v>0.15418086093773042</v>
      </c>
      <c r="AB15" s="73">
        <f>+H15/G15-1</f>
        <v>3.3992055857399173E-2</v>
      </c>
      <c r="AC15" s="73">
        <f>+I15/H15-1</f>
        <v>-7.0347890967889848E-2</v>
      </c>
      <c r="AD15" s="73">
        <f>+J15/I15-1</f>
        <v>-5.9638193306392639E-2</v>
      </c>
      <c r="AE15" s="73">
        <f>+K15/J15-1</f>
        <v>0.14379442277125998</v>
      </c>
      <c r="AF15" s="73">
        <f>+L15/K15-1</f>
        <v>-3.704673868435171E-2</v>
      </c>
      <c r="AG15" s="73">
        <f>+M15/L15-1</f>
        <v>0.3393576497606654</v>
      </c>
      <c r="AH15" s="123">
        <f>+N15/M15-1</f>
        <v>-4.5685279187817285E-2</v>
      </c>
      <c r="AI15" s="123">
        <f>+O15/N15-1</f>
        <v>0.27900759308510636</v>
      </c>
      <c r="AJ15" s="123">
        <f>+P15/O15-1</f>
        <v>1.5550578916160518E-2</v>
      </c>
      <c r="AK15" s="123">
        <f>+Q15/P15-1</f>
        <v>-4.1537748371938465E-2</v>
      </c>
      <c r="AL15" s="74">
        <f>+R15/Q15-1</f>
        <v>2.9623982468043542E-2</v>
      </c>
    </row>
    <row r="16" spans="1:39" x14ac:dyDescent="0.25">
      <c r="A16" s="13" t="s">
        <v>20</v>
      </c>
      <c r="B16" s="14">
        <v>259.24099999999999</v>
      </c>
      <c r="C16" s="14">
        <v>284.41300000000001</v>
      </c>
      <c r="D16" s="14">
        <v>332</v>
      </c>
      <c r="E16" s="14">
        <v>372</v>
      </c>
      <c r="F16" s="15">
        <v>359.75599999999997</v>
      </c>
      <c r="G16" s="16">
        <v>384.94350624312199</v>
      </c>
      <c r="H16" s="17">
        <v>365.22399999999999</v>
      </c>
      <c r="I16" s="17">
        <v>341.18099999999998</v>
      </c>
      <c r="J16" s="17">
        <v>348.69600000000003</v>
      </c>
      <c r="K16" s="17">
        <v>392.637</v>
      </c>
      <c r="L16" s="17">
        <v>386.92099999999999</v>
      </c>
      <c r="M16" s="17">
        <v>336</v>
      </c>
      <c r="N16" s="17">
        <v>347.82100000000003</v>
      </c>
      <c r="O16" s="17">
        <v>366.999593</v>
      </c>
      <c r="P16" s="17">
        <v>414.78352699999999</v>
      </c>
      <c r="Q16" s="17">
        <v>454.46812799999998</v>
      </c>
      <c r="R16" s="17">
        <v>472.84489500000001</v>
      </c>
      <c r="S16" s="74">
        <f t="shared" ref="S16:S18" si="13">_xlfn.RRI(16,B16,R16)</f>
        <v>3.8277489961646705E-2</v>
      </c>
      <c r="T16" s="65"/>
      <c r="U16" s="82" t="s">
        <v>20</v>
      </c>
      <c r="V16" s="85"/>
      <c r="W16" s="73">
        <f t="shared" si="0"/>
        <v>9.7098838532485354E-2</v>
      </c>
      <c r="X16" s="73">
        <f t="shared" si="1"/>
        <v>0.16731654319598599</v>
      </c>
      <c r="Y16" s="73">
        <f t="shared" si="2"/>
        <v>0.12048192771084332</v>
      </c>
      <c r="Z16" s="73">
        <f t="shared" si="3"/>
        <v>-3.2913978494623741E-2</v>
      </c>
      <c r="AA16" s="73">
        <f t="shared" si="4"/>
        <v>7.0012748204677733E-2</v>
      </c>
      <c r="AB16" s="73">
        <f t="shared" si="5"/>
        <v>-5.1227013635262053E-2</v>
      </c>
      <c r="AC16" s="73">
        <f t="shared" si="6"/>
        <v>-6.5830832584934162E-2</v>
      </c>
      <c r="AD16" s="73">
        <f t="shared" si="7"/>
        <v>2.2026431718061845E-2</v>
      </c>
      <c r="AE16" s="73">
        <f t="shared" si="8"/>
        <v>0.12601521095739554</v>
      </c>
      <c r="AF16" s="73">
        <f t="shared" si="9"/>
        <v>-1.4557975942155243E-2</v>
      </c>
      <c r="AG16" s="73">
        <f t="shared" si="10"/>
        <v>-0.13160567661098777</v>
      </c>
      <c r="AH16" s="123">
        <f t="shared" si="11"/>
        <v>3.5181547619047793E-2</v>
      </c>
      <c r="AI16" s="123">
        <f t="shared" si="11"/>
        <v>5.5139261286696328E-2</v>
      </c>
      <c r="AJ16" s="123">
        <f t="shared" si="12"/>
        <v>0.13020159943338139</v>
      </c>
      <c r="AK16" s="123">
        <f>+Q16/P16-1</f>
        <v>9.5675450968427667E-2</v>
      </c>
      <c r="AL16" s="74">
        <f>+R16/Q16-1</f>
        <v>4.0435766267860274E-2</v>
      </c>
    </row>
    <row r="17" spans="1:38" ht="15.75" thickBot="1" x14ac:dyDescent="0.3">
      <c r="A17" s="18" t="s">
        <v>22</v>
      </c>
      <c r="B17" s="19">
        <v>149.276926</v>
      </c>
      <c r="C17" s="19">
        <v>185.70705100000001</v>
      </c>
      <c r="D17" s="19">
        <v>192</v>
      </c>
      <c r="E17" s="19">
        <v>249</v>
      </c>
      <c r="F17" s="19">
        <v>238.51900000000001</v>
      </c>
      <c r="G17" s="20">
        <v>275.0604133448</v>
      </c>
      <c r="H17" s="20">
        <v>278.12961372870939</v>
      </c>
      <c r="I17" s="20">
        <v>307.47807182351931</v>
      </c>
      <c r="J17" s="21">
        <v>347.35944167711972</v>
      </c>
      <c r="K17" s="21">
        <v>378.14630312560001</v>
      </c>
      <c r="L17" s="22">
        <v>362.88728803694022</v>
      </c>
      <c r="M17" s="17">
        <v>363</v>
      </c>
      <c r="N17" s="22">
        <v>418</v>
      </c>
      <c r="O17" s="22">
        <v>483.44159999999999</v>
      </c>
      <c r="P17" s="22">
        <v>439.20170100000001</v>
      </c>
      <c r="Q17" s="22">
        <v>433.43754300000001</v>
      </c>
      <c r="R17" s="22">
        <v>446.29216300000002</v>
      </c>
      <c r="S17" s="111">
        <f t="shared" si="13"/>
        <v>7.0845118051588107E-2</v>
      </c>
      <c r="T17" s="65"/>
      <c r="U17" s="108" t="s">
        <v>22</v>
      </c>
      <c r="V17" s="109"/>
      <c r="W17" s="110">
        <f t="shared" si="0"/>
        <v>0.24404391205108289</v>
      </c>
      <c r="X17" s="110">
        <f t="shared" si="1"/>
        <v>3.388643008498371E-2</v>
      </c>
      <c r="Y17" s="110">
        <f t="shared" si="2"/>
        <v>0.296875</v>
      </c>
      <c r="Z17" s="110">
        <f t="shared" si="3"/>
        <v>-4.2092369477911618E-2</v>
      </c>
      <c r="AA17" s="110">
        <f t="shared" si="4"/>
        <v>0.15320126843060722</v>
      </c>
      <c r="AB17" s="110">
        <f t="shared" si="5"/>
        <v>1.1158277363824132E-2</v>
      </c>
      <c r="AC17" s="110">
        <f t="shared" si="6"/>
        <v>0.10552079550736626</v>
      </c>
      <c r="AD17" s="110">
        <f t="shared" si="7"/>
        <v>0.1297047611137967</v>
      </c>
      <c r="AE17" s="110">
        <f t="shared" si="8"/>
        <v>8.8631134653589072E-2</v>
      </c>
      <c r="AF17" s="110">
        <f t="shared" si="9"/>
        <v>-4.035214667586362E-2</v>
      </c>
      <c r="AG17" s="110">
        <f t="shared" si="10"/>
        <v>3.1059771663399793E-4</v>
      </c>
      <c r="AH17" s="124">
        <f t="shared" si="11"/>
        <v>0.1515151515151516</v>
      </c>
      <c r="AI17" s="124">
        <f t="shared" si="11"/>
        <v>0.15655885167464123</v>
      </c>
      <c r="AJ17" s="124">
        <f t="shared" si="12"/>
        <v>-9.1510327203947694E-2</v>
      </c>
      <c r="AK17" s="124">
        <f>+Q17/P17-1</f>
        <v>-1.3124170482208597E-2</v>
      </c>
      <c r="AL17" s="111">
        <f>+R17/Q17-1</f>
        <v>2.9657375572563094E-2</v>
      </c>
    </row>
    <row r="18" spans="1:38" ht="15.75" thickBot="1" x14ac:dyDescent="0.3">
      <c r="A18" s="4" t="s">
        <v>23</v>
      </c>
      <c r="B18" s="23">
        <f>SUM(B6:B17)</f>
        <v>30262.715849999993</v>
      </c>
      <c r="C18" s="23">
        <f>SUM(C6:C17)</f>
        <v>29513.429922000003</v>
      </c>
      <c r="D18" s="23">
        <f>SUM(D6:D17)</f>
        <v>36206</v>
      </c>
      <c r="E18" s="23">
        <f>SUM(E6:E17)</f>
        <v>42898</v>
      </c>
      <c r="F18" s="23">
        <f>SUM(F6:F17)</f>
        <v>43817.40400000001</v>
      </c>
      <c r="G18" s="24">
        <f>SUM(G6:G17)</f>
        <v>46073.719401761598</v>
      </c>
      <c r="H18" s="25">
        <f>SUM(H6:H17)</f>
        <v>45288.129557084168</v>
      </c>
      <c r="I18" s="25">
        <f>SUM(I6:I17)</f>
        <v>40531.465753602635</v>
      </c>
      <c r="J18" s="25">
        <f>SUM(J6:J17)</f>
        <v>40521.010583495095</v>
      </c>
      <c r="K18" s="25">
        <f>SUM(K6:K17)</f>
        <v>47176.718790077772</v>
      </c>
      <c r="L18" s="25">
        <f>SUM(L6:L17)</f>
        <v>45476.378154250604</v>
      </c>
      <c r="M18" s="25">
        <f>SUM(M6:M17)</f>
        <v>45464</v>
      </c>
      <c r="N18" s="25">
        <f>SUM(N6:N17)</f>
        <v>50089.591110182897</v>
      </c>
      <c r="O18" s="25">
        <f>SUM(O6:O17)</f>
        <v>56753.141502949606</v>
      </c>
      <c r="P18" s="25">
        <f>SUM(P6:P17)</f>
        <v>66028.457053233506</v>
      </c>
      <c r="Q18" s="25">
        <f>+SUM(Q6:Q17)</f>
        <v>73729.504814827087</v>
      </c>
      <c r="R18" s="25">
        <f>+SUM(R6:R17)</f>
        <v>76224.306931260275</v>
      </c>
      <c r="S18" s="71">
        <f t="shared" si="13"/>
        <v>5.9434469698702586E-2</v>
      </c>
      <c r="T18" s="65"/>
      <c r="U18" s="99" t="s">
        <v>23</v>
      </c>
      <c r="V18" s="112"/>
      <c r="W18" s="113">
        <f t="shared" si="0"/>
        <v>-2.4759374925697242E-2</v>
      </c>
      <c r="X18" s="113">
        <f t="shared" si="1"/>
        <v>0.22676354783864672</v>
      </c>
      <c r="Y18" s="113">
        <f t="shared" si="2"/>
        <v>0.18483124344031365</v>
      </c>
      <c r="Z18" s="113">
        <f t="shared" si="3"/>
        <v>2.1432327847452415E-2</v>
      </c>
      <c r="AA18" s="113">
        <f t="shared" si="4"/>
        <v>5.149358920856173E-2</v>
      </c>
      <c r="AB18" s="113">
        <f t="shared" si="5"/>
        <v>-1.7050714699785918E-2</v>
      </c>
      <c r="AC18" s="113">
        <f t="shared" si="6"/>
        <v>-0.10503113840208211</v>
      </c>
      <c r="AD18" s="113">
        <f t="shared" si="7"/>
        <v>-2.5795193717148557E-4</v>
      </c>
      <c r="AE18" s="113">
        <f t="shared" si="8"/>
        <v>0.1642532629552349</v>
      </c>
      <c r="AF18" s="113">
        <f t="shared" si="9"/>
        <v>-3.6041943556803346E-2</v>
      </c>
      <c r="AG18" s="113">
        <f t="shared" si="10"/>
        <v>-2.7218865602307574E-4</v>
      </c>
      <c r="AH18" s="125">
        <f t="shared" si="11"/>
        <v>0.10174184212086268</v>
      </c>
      <c r="AI18" s="125">
        <f t="shared" si="11"/>
        <v>0.13303263702250612</v>
      </c>
      <c r="AJ18" s="125">
        <f t="shared" si="12"/>
        <v>0.16343263658456397</v>
      </c>
      <c r="AK18" s="125">
        <f t="shared" si="11"/>
        <v>0.11663225380815478</v>
      </c>
      <c r="AL18" s="71">
        <f>+R18/Q18-1</f>
        <v>3.3837228701032673E-2</v>
      </c>
    </row>
    <row r="19" spans="1:38" x14ac:dyDescent="0.25">
      <c r="A19" s="26" t="s">
        <v>24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31"/>
      <c r="P19" s="131"/>
      <c r="Q19" s="131"/>
      <c r="R19" s="131"/>
      <c r="S19" s="2"/>
      <c r="T19" s="65"/>
      <c r="U19" s="26" t="s">
        <v>24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8" x14ac:dyDescent="0.25">
      <c r="A20" s="2"/>
      <c r="B20" s="2"/>
      <c r="C20" s="2"/>
      <c r="D20" s="27"/>
      <c r="E20" s="2"/>
      <c r="F20" s="2"/>
      <c r="G20" s="2"/>
      <c r="H20" s="2"/>
      <c r="I20" s="2"/>
      <c r="J20" s="27"/>
      <c r="K20" s="72"/>
      <c r="L20" s="72"/>
      <c r="M20" s="27"/>
      <c r="N20" s="72"/>
      <c r="O20" s="2"/>
      <c r="P20" s="2"/>
      <c r="Q20" s="2"/>
      <c r="R20" s="2"/>
      <c r="T20" s="133"/>
    </row>
    <row r="21" spans="1:38" x14ac:dyDescent="0.25">
      <c r="A21" s="2"/>
      <c r="B21" s="2"/>
      <c r="C21" s="2"/>
      <c r="D21" s="27"/>
      <c r="E21" s="2"/>
      <c r="F21" s="2"/>
      <c r="G21" s="2"/>
      <c r="H21" s="2"/>
      <c r="I21" s="2"/>
      <c r="J21" s="27"/>
      <c r="K21" s="72"/>
      <c r="L21" s="72"/>
      <c r="M21" s="27"/>
      <c r="N21" s="2"/>
      <c r="O21" s="2"/>
      <c r="P21" s="2"/>
      <c r="Q21" s="2"/>
      <c r="R21" s="2"/>
    </row>
    <row r="22" spans="1:38" ht="15.75" x14ac:dyDescent="0.25">
      <c r="A22" s="94" t="s">
        <v>34</v>
      </c>
      <c r="B22" s="96"/>
      <c r="C22" s="96"/>
      <c r="D22" s="98"/>
      <c r="E22" s="96"/>
      <c r="F22" s="96"/>
      <c r="G22" s="96"/>
      <c r="H22" s="96"/>
      <c r="I22" s="96"/>
      <c r="J22" s="98"/>
      <c r="K22" s="98"/>
      <c r="L22" s="98"/>
      <c r="M22" s="98"/>
      <c r="N22" s="96"/>
      <c r="U22" s="94" t="s">
        <v>35</v>
      </c>
    </row>
    <row r="23" spans="1:38" x14ac:dyDescent="0.25">
      <c r="A23" s="95" t="s">
        <v>25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U23" s="95" t="s">
        <v>0</v>
      </c>
      <c r="V23" s="96"/>
      <c r="W23" s="96"/>
      <c r="X23" s="96"/>
      <c r="Y23" s="96"/>
      <c r="Z23" s="96"/>
      <c r="AA23" s="96"/>
      <c r="AB23" s="97"/>
      <c r="AC23" s="97"/>
      <c r="AD23" s="97"/>
    </row>
    <row r="24" spans="1:38" x14ac:dyDescent="0.25">
      <c r="A24" s="95" t="s">
        <v>26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U24" s="95" t="s">
        <v>36</v>
      </c>
      <c r="V24" s="96"/>
      <c r="W24" s="96"/>
      <c r="X24" s="96"/>
      <c r="Y24" s="96"/>
      <c r="Z24" s="96"/>
      <c r="AA24" s="96"/>
      <c r="AB24" s="97"/>
      <c r="AC24" s="97"/>
      <c r="AD24" s="97"/>
    </row>
    <row r="25" spans="1:38" ht="15.75" thickBot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38" ht="60" customHeight="1" thickBot="1" x14ac:dyDescent="0.3">
      <c r="A26" s="4" t="s">
        <v>2</v>
      </c>
      <c r="B26" s="5">
        <v>2008</v>
      </c>
      <c r="C26" s="5">
        <v>2009</v>
      </c>
      <c r="D26" s="5">
        <v>2010</v>
      </c>
      <c r="E26" s="5">
        <v>2011</v>
      </c>
      <c r="F26" s="6" t="s">
        <v>3</v>
      </c>
      <c r="G26" s="6" t="s">
        <v>4</v>
      </c>
      <c r="H26" s="7" t="s">
        <v>5</v>
      </c>
      <c r="I26" s="7" t="s">
        <v>6</v>
      </c>
      <c r="J26" s="7" t="s">
        <v>7</v>
      </c>
      <c r="K26" s="7" t="s">
        <v>8</v>
      </c>
      <c r="L26" s="7" t="s">
        <v>9</v>
      </c>
      <c r="M26" s="7" t="s">
        <v>29</v>
      </c>
      <c r="N26" s="67" t="s">
        <v>30</v>
      </c>
      <c r="O26" s="67" t="s">
        <v>38</v>
      </c>
      <c r="P26" s="67" t="s">
        <v>39</v>
      </c>
      <c r="Q26" s="67" t="s">
        <v>40</v>
      </c>
      <c r="R26" s="67" t="s">
        <v>41</v>
      </c>
      <c r="S26" s="118" t="s">
        <v>42</v>
      </c>
      <c r="U26" s="99" t="s">
        <v>2</v>
      </c>
      <c r="V26" s="103"/>
      <c r="W26" s="5">
        <v>2009</v>
      </c>
      <c r="X26" s="5">
        <v>2010</v>
      </c>
      <c r="Y26" s="5">
        <v>2011</v>
      </c>
      <c r="Z26" s="6" t="s">
        <v>3</v>
      </c>
      <c r="AA26" s="6" t="s">
        <v>4</v>
      </c>
      <c r="AB26" s="7" t="s">
        <v>5</v>
      </c>
      <c r="AC26" s="7" t="s">
        <v>6</v>
      </c>
      <c r="AD26" s="7" t="s">
        <v>7</v>
      </c>
      <c r="AE26" s="7" t="s">
        <v>8</v>
      </c>
      <c r="AF26" s="7" t="s">
        <v>9</v>
      </c>
      <c r="AG26" s="7" t="s">
        <v>29</v>
      </c>
      <c r="AH26" s="67" t="s">
        <v>30</v>
      </c>
      <c r="AI26" s="7" t="s">
        <v>38</v>
      </c>
      <c r="AJ26" s="7" t="s">
        <v>39</v>
      </c>
      <c r="AK26" s="7" t="s">
        <v>40</v>
      </c>
      <c r="AL26" s="61" t="s">
        <v>41</v>
      </c>
    </row>
    <row r="27" spans="1:38" ht="18.399999999999999" customHeight="1" x14ac:dyDescent="0.25">
      <c r="A27" s="8" t="s">
        <v>10</v>
      </c>
      <c r="B27" s="9">
        <v>1632.0554059999999</v>
      </c>
      <c r="C27" s="28">
        <v>1768.9185689999999</v>
      </c>
      <c r="D27" s="9">
        <v>2067</v>
      </c>
      <c r="E27" s="9">
        <v>2347</v>
      </c>
      <c r="F27" s="29">
        <v>2588.002</v>
      </c>
      <c r="G27" s="29">
        <v>2892.014291</v>
      </c>
      <c r="H27" s="30">
        <v>3168.2220000000002</v>
      </c>
      <c r="I27" s="30">
        <v>3401.942</v>
      </c>
      <c r="J27" s="30">
        <v>3552.9490000000001</v>
      </c>
      <c r="K27" s="30">
        <v>3921.7220000000002</v>
      </c>
      <c r="L27" s="30">
        <v>4180.826</v>
      </c>
      <c r="M27" s="30">
        <v>4355</v>
      </c>
      <c r="N27" s="30">
        <v>4742.8879999999999</v>
      </c>
      <c r="O27" s="29">
        <v>4956.542488</v>
      </c>
      <c r="P27" s="30">
        <v>5334.5809719999997</v>
      </c>
      <c r="Q27" s="30">
        <v>5332.3744889999998</v>
      </c>
      <c r="R27" s="30">
        <v>5651.9070449999999</v>
      </c>
      <c r="S27" s="119">
        <f>_xlfn.RRI(16,B27,R27)</f>
        <v>8.0727635429086675E-2</v>
      </c>
      <c r="T27" s="65"/>
      <c r="U27" s="100" t="s">
        <v>10</v>
      </c>
      <c r="V27" s="104"/>
      <c r="W27" s="86">
        <f t="shared" ref="W27:W39" si="14">+C27/B27-1</f>
        <v>8.3859385224817506E-2</v>
      </c>
      <c r="X27" s="86">
        <f t="shared" ref="X27:X39" si="15">+D27/C27-1</f>
        <v>0.16851054436525614</v>
      </c>
      <c r="Y27" s="86">
        <f t="shared" ref="Y27:Y39" si="16">+E27/D27-1</f>
        <v>0.13546202225447512</v>
      </c>
      <c r="Z27" s="86">
        <f t="shared" ref="Z27:Z39" si="17">+F27/E27-1</f>
        <v>0.10268512995313173</v>
      </c>
      <c r="AA27" s="86">
        <f t="shared" ref="AA27:AA39" si="18">+G27/F27-1</f>
        <v>0.11746988255805069</v>
      </c>
      <c r="AB27" s="86">
        <f t="shared" ref="AB27:AB39" si="19">+H27/G27-1</f>
        <v>9.5507034615825992E-2</v>
      </c>
      <c r="AC27" s="86">
        <f t="shared" ref="AC27:AC39" si="20">+I27/H27-1</f>
        <v>7.3770083030797684E-2</v>
      </c>
      <c r="AD27" s="86">
        <f t="shared" ref="AD27:AD39" si="21">+J27/I27-1</f>
        <v>4.43884698798509E-2</v>
      </c>
      <c r="AE27" s="86">
        <f t="shared" ref="AE27:AE39" si="22">+K27/J27-1</f>
        <v>0.10379349661365822</v>
      </c>
      <c r="AF27" s="86">
        <f t="shared" ref="AF27:AF39" si="23">+L27/K27-1</f>
        <v>6.6068936043911286E-2</v>
      </c>
      <c r="AG27" s="86">
        <f t="shared" ref="AG27:AG39" si="24">+M27/L27-1</f>
        <v>4.1660188680418653E-2</v>
      </c>
      <c r="AH27" s="90">
        <f t="shared" ref="AH27:AL39" si="25">+N27/M27-1</f>
        <v>8.9067278989666931E-2</v>
      </c>
      <c r="AI27" s="129">
        <f t="shared" si="25"/>
        <v>4.5047339932969166E-2</v>
      </c>
      <c r="AJ27" s="122">
        <f t="shared" si="25"/>
        <v>7.6270602928401487E-2</v>
      </c>
      <c r="AK27" s="122">
        <f>+Q27/P27-1</f>
        <v>-4.1361880372259296E-4</v>
      </c>
      <c r="AL27" s="76">
        <f>+R27/Q27-1</f>
        <v>5.9923127428344491E-2</v>
      </c>
    </row>
    <row r="28" spans="1:38" x14ac:dyDescent="0.25">
      <c r="A28" s="13" t="s">
        <v>11</v>
      </c>
      <c r="B28" s="14">
        <v>932.82597199999998</v>
      </c>
      <c r="C28" s="31">
        <v>909.74339299999997</v>
      </c>
      <c r="D28" s="14">
        <v>915</v>
      </c>
      <c r="E28" s="14">
        <v>966</v>
      </c>
      <c r="F28" s="15">
        <v>985.34299999999996</v>
      </c>
      <c r="G28" s="15">
        <v>996.93399999999997</v>
      </c>
      <c r="H28" s="32">
        <v>775.71900000000005</v>
      </c>
      <c r="I28" s="32">
        <v>815.38400000000001</v>
      </c>
      <c r="J28" s="32">
        <v>832.24599999999998</v>
      </c>
      <c r="K28" s="32">
        <v>915.92899999999997</v>
      </c>
      <c r="L28" s="32">
        <v>955.73699999999997</v>
      </c>
      <c r="M28" s="32">
        <v>1022</v>
      </c>
      <c r="N28" s="68">
        <v>1111.5170000000001</v>
      </c>
      <c r="O28" s="15">
        <v>1166.169036</v>
      </c>
      <c r="P28" s="32">
        <v>1218.456729</v>
      </c>
      <c r="Q28" s="32">
        <v>1198.087565</v>
      </c>
      <c r="R28" s="32">
        <v>1192.271467</v>
      </c>
      <c r="S28" s="74">
        <f t="shared" ref="S28:S29" si="26">_xlfn.RRI(16,B28,R28)</f>
        <v>1.5455526617823789E-2</v>
      </c>
      <c r="T28" s="65"/>
      <c r="U28" s="82" t="s">
        <v>11</v>
      </c>
      <c r="V28" s="85"/>
      <c r="W28" s="87">
        <f t="shared" si="14"/>
        <v>-2.4744785943845882E-2</v>
      </c>
      <c r="X28" s="87">
        <f t="shared" si="15"/>
        <v>5.7781205562434934E-3</v>
      </c>
      <c r="Y28" s="87">
        <f t="shared" si="16"/>
        <v>5.573770491803276E-2</v>
      </c>
      <c r="Z28" s="87">
        <f t="shared" si="17"/>
        <v>2.0023809523809444E-2</v>
      </c>
      <c r="AA28" s="87">
        <f t="shared" si="18"/>
        <v>1.1763416394088066E-2</v>
      </c>
      <c r="AB28" s="87">
        <f t="shared" si="19"/>
        <v>-0.22189533108510684</v>
      </c>
      <c r="AC28" s="87">
        <f t="shared" si="20"/>
        <v>5.1133206741100778E-2</v>
      </c>
      <c r="AD28" s="87">
        <f t="shared" si="21"/>
        <v>2.0679826928171163E-2</v>
      </c>
      <c r="AE28" s="87">
        <f t="shared" si="22"/>
        <v>0.10055079868212036</v>
      </c>
      <c r="AF28" s="87">
        <f t="shared" si="23"/>
        <v>4.3461884054331712E-2</v>
      </c>
      <c r="AG28" s="87">
        <f t="shared" si="24"/>
        <v>6.9331835013188847E-2</v>
      </c>
      <c r="AH28" s="91">
        <f t="shared" si="25"/>
        <v>8.7590019569471655E-2</v>
      </c>
      <c r="AI28" s="91">
        <f t="shared" si="25"/>
        <v>4.9168871011419535E-2</v>
      </c>
      <c r="AJ28" s="123">
        <f t="shared" si="25"/>
        <v>4.4837147433916202E-2</v>
      </c>
      <c r="AK28" s="123">
        <f t="shared" si="25"/>
        <v>-1.6717182904572359E-2</v>
      </c>
      <c r="AL28" s="74">
        <f>+R28/Q28-1</f>
        <v>-4.8544849057005068E-3</v>
      </c>
    </row>
    <row r="29" spans="1:38" x14ac:dyDescent="0.25">
      <c r="A29" s="13" t="s">
        <v>13</v>
      </c>
      <c r="B29" s="14">
        <v>510.78202099999999</v>
      </c>
      <c r="C29" s="33">
        <v>532.08764499999995</v>
      </c>
      <c r="D29" s="34">
        <v>587.49599999999998</v>
      </c>
      <c r="E29" s="14">
        <v>649</v>
      </c>
      <c r="F29" s="15">
        <v>677.49599999999998</v>
      </c>
      <c r="G29" s="15">
        <v>706.74202500000001</v>
      </c>
      <c r="H29" s="32">
        <v>689.29200000000003</v>
      </c>
      <c r="I29" s="32">
        <v>728.53499999999997</v>
      </c>
      <c r="J29" s="32">
        <v>736.21</v>
      </c>
      <c r="K29" s="32">
        <v>741</v>
      </c>
      <c r="L29" s="32">
        <v>702.42700000000002</v>
      </c>
      <c r="M29" s="32">
        <v>670</v>
      </c>
      <c r="N29" s="32">
        <v>689.83900000000006</v>
      </c>
      <c r="O29" s="15">
        <v>763.503918</v>
      </c>
      <c r="P29" s="32">
        <v>801.78900399999998</v>
      </c>
      <c r="Q29" s="32">
        <v>768.36719900000003</v>
      </c>
      <c r="R29" s="32">
        <v>707.93545500000005</v>
      </c>
      <c r="S29" s="74">
        <f t="shared" si="26"/>
        <v>2.0610139973541663E-2</v>
      </c>
      <c r="T29" s="65"/>
      <c r="U29" s="82" t="s">
        <v>13</v>
      </c>
      <c r="V29" s="85"/>
      <c r="W29" s="87">
        <f t="shared" si="14"/>
        <v>4.1711773562993049E-2</v>
      </c>
      <c r="X29" s="87">
        <f t="shared" si="15"/>
        <v>0.10413388756658692</v>
      </c>
      <c r="Y29" s="87">
        <f t="shared" si="16"/>
        <v>0.10468837234636497</v>
      </c>
      <c r="Z29" s="87">
        <f t="shared" si="17"/>
        <v>4.3907550077041613E-2</v>
      </c>
      <c r="AA29" s="87">
        <f t="shared" si="18"/>
        <v>4.3167819441000344E-2</v>
      </c>
      <c r="AB29" s="87">
        <f t="shared" si="19"/>
        <v>-2.4690798597974961E-2</v>
      </c>
      <c r="AC29" s="87">
        <f t="shared" si="20"/>
        <v>5.693233056527558E-2</v>
      </c>
      <c r="AD29" s="87">
        <f t="shared" si="21"/>
        <v>1.0534840467513629E-2</v>
      </c>
      <c r="AE29" s="87">
        <f t="shared" si="22"/>
        <v>6.5062957580037661E-3</v>
      </c>
      <c r="AF29" s="87">
        <f t="shared" si="23"/>
        <v>-5.205533063427803E-2</v>
      </c>
      <c r="AG29" s="87">
        <f t="shared" si="24"/>
        <v>-4.6164227741815167E-2</v>
      </c>
      <c r="AH29" s="91">
        <f t="shared" si="25"/>
        <v>2.9610447761194036E-2</v>
      </c>
      <c r="AI29" s="91">
        <f t="shared" si="25"/>
        <v>0.10678566738035977</v>
      </c>
      <c r="AJ29" s="123">
        <f t="shared" si="25"/>
        <v>5.014392866547146E-2</v>
      </c>
      <c r="AK29" s="123">
        <f t="shared" si="25"/>
        <v>-4.1684040106890752E-2</v>
      </c>
      <c r="AL29" s="74">
        <f>+R29/Q29-1</f>
        <v>-7.8649562447029919E-2</v>
      </c>
    </row>
    <row r="30" spans="1:38" x14ac:dyDescent="0.25">
      <c r="A30" s="13" t="s">
        <v>15</v>
      </c>
      <c r="B30" s="14">
        <v>155.22794300000001</v>
      </c>
      <c r="C30" s="33">
        <v>154.409897</v>
      </c>
      <c r="D30" s="14">
        <v>166</v>
      </c>
      <c r="E30" s="14">
        <v>175</v>
      </c>
      <c r="F30" s="15">
        <v>186.43100000000001</v>
      </c>
      <c r="G30" s="16">
        <v>193.35172700000001</v>
      </c>
      <c r="H30" s="32">
        <v>205.001</v>
      </c>
      <c r="I30" s="32">
        <v>221.172</v>
      </c>
      <c r="J30" s="32">
        <v>175.006</v>
      </c>
      <c r="K30" s="32">
        <v>231.84299999999999</v>
      </c>
      <c r="L30" s="32">
        <v>229.69900000000001</v>
      </c>
      <c r="M30" s="32">
        <v>235</v>
      </c>
      <c r="N30" s="32">
        <v>266.33699999999999</v>
      </c>
      <c r="O30" s="15">
        <v>309.271388</v>
      </c>
      <c r="P30" s="32">
        <v>325.77606300000002</v>
      </c>
      <c r="Q30" s="32">
        <v>335.31957999999997</v>
      </c>
      <c r="R30" s="32">
        <v>335.11223899999999</v>
      </c>
      <c r="S30" s="74">
        <f>_xlfn.RRI(16,B30,R30)</f>
        <v>4.9273668012360661E-2</v>
      </c>
      <c r="T30" s="65"/>
      <c r="U30" s="82" t="s">
        <v>15</v>
      </c>
      <c r="V30" s="85"/>
      <c r="W30" s="87">
        <f>+C30/B30-1</f>
        <v>-5.2699661168608136E-3</v>
      </c>
      <c r="X30" s="87">
        <f>+D30/C30-1</f>
        <v>7.5060622571362812E-2</v>
      </c>
      <c r="Y30" s="87">
        <f>+E30/D30-1</f>
        <v>5.4216867469879526E-2</v>
      </c>
      <c r="Z30" s="87">
        <f>+F30/E30-1</f>
        <v>6.5320000000000045E-2</v>
      </c>
      <c r="AA30" s="87">
        <f>+G30/F30-1</f>
        <v>3.7122189979134301E-2</v>
      </c>
      <c r="AB30" s="87">
        <f>+H30/G30-1</f>
        <v>6.0249128263540008E-2</v>
      </c>
      <c r="AC30" s="87">
        <f>+I30/H30-1</f>
        <v>7.8882542036380343E-2</v>
      </c>
      <c r="AD30" s="87">
        <f>+J30/I30-1</f>
        <v>-0.20873347440001444</v>
      </c>
      <c r="AE30" s="87">
        <f>+K30/J30-1</f>
        <v>0.3247717221123847</v>
      </c>
      <c r="AF30" s="87">
        <f>+L30/K30-1</f>
        <v>-9.2476374097987257E-3</v>
      </c>
      <c r="AG30" s="87">
        <f>+M30/L30-1</f>
        <v>2.3078028202125234E-2</v>
      </c>
      <c r="AH30" s="91">
        <f>+N30/M30-1</f>
        <v>0.13334893617021271</v>
      </c>
      <c r="AI30" s="91">
        <f>+O30/N30-1</f>
        <v>0.16120324250855123</v>
      </c>
      <c r="AJ30" s="123">
        <f>+P30/O30-1</f>
        <v>5.3366317222982129E-2</v>
      </c>
      <c r="AK30" s="123">
        <f>+Q30/P30-1</f>
        <v>2.9294715247387471E-2</v>
      </c>
      <c r="AL30" s="74">
        <f>+R30/Q30-1</f>
        <v>-6.1833848175518735E-4</v>
      </c>
    </row>
    <row r="31" spans="1:38" x14ac:dyDescent="0.25">
      <c r="A31" s="13" t="s">
        <v>14</v>
      </c>
      <c r="B31" s="14">
        <v>296.22076399999997</v>
      </c>
      <c r="C31" s="31">
        <v>302.90747299999998</v>
      </c>
      <c r="D31" s="14">
        <v>311</v>
      </c>
      <c r="E31" s="14">
        <v>329</v>
      </c>
      <c r="F31" s="15">
        <v>335.45499999999998</v>
      </c>
      <c r="G31" s="16">
        <v>347.17021399999999</v>
      </c>
      <c r="H31" s="32">
        <v>355.36900000000003</v>
      </c>
      <c r="I31" s="32">
        <v>391.42700000000002</v>
      </c>
      <c r="J31" s="32">
        <v>387.37599999999998</v>
      </c>
      <c r="K31" s="32">
        <v>419.25400000000002</v>
      </c>
      <c r="L31" s="32">
        <v>429.91899999999998</v>
      </c>
      <c r="M31" s="32">
        <v>404</v>
      </c>
      <c r="N31" s="32">
        <v>428.69799999999998</v>
      </c>
      <c r="O31" s="15">
        <v>464.08321999999998</v>
      </c>
      <c r="P31" s="32">
        <v>486.67993799999999</v>
      </c>
      <c r="Q31" s="32">
        <v>456.82123300000001</v>
      </c>
      <c r="R31" s="32">
        <v>461.54880400000002</v>
      </c>
      <c r="S31" s="74">
        <f>_xlfn.RRI(16,B31,R31)</f>
        <v>2.8105383495251601E-2</v>
      </c>
      <c r="T31" s="65"/>
      <c r="U31" s="82" t="s">
        <v>14</v>
      </c>
      <c r="V31" s="85"/>
      <c r="W31" s="87">
        <f t="shared" si="14"/>
        <v>2.2573397319304744E-2</v>
      </c>
      <c r="X31" s="87">
        <f t="shared" si="15"/>
        <v>2.6716168207576718E-2</v>
      </c>
      <c r="Y31" s="87">
        <f t="shared" si="16"/>
        <v>5.7877813504823239E-2</v>
      </c>
      <c r="Z31" s="87">
        <f t="shared" si="17"/>
        <v>1.9620060790273453E-2</v>
      </c>
      <c r="AA31" s="87">
        <f t="shared" si="18"/>
        <v>3.4923354846402743E-2</v>
      </c>
      <c r="AB31" s="87">
        <f t="shared" si="19"/>
        <v>2.3616040977524788E-2</v>
      </c>
      <c r="AC31" s="87">
        <f t="shared" si="20"/>
        <v>0.10146636313240598</v>
      </c>
      <c r="AD31" s="87">
        <f t="shared" si="21"/>
        <v>-1.0349311621324131E-2</v>
      </c>
      <c r="AE31" s="87">
        <f t="shared" si="22"/>
        <v>8.2292139936392728E-2</v>
      </c>
      <c r="AF31" s="87">
        <f t="shared" si="23"/>
        <v>2.5438039947144109E-2</v>
      </c>
      <c r="AG31" s="87">
        <f t="shared" si="24"/>
        <v>-6.0288100781775156E-2</v>
      </c>
      <c r="AH31" s="91">
        <f t="shared" si="25"/>
        <v>6.1133663366336632E-2</v>
      </c>
      <c r="AI31" s="91">
        <f t="shared" si="25"/>
        <v>8.2541136184446806E-2</v>
      </c>
      <c r="AJ31" s="123">
        <f t="shared" si="25"/>
        <v>4.8691090360905465E-2</v>
      </c>
      <c r="AK31" s="123">
        <f t="shared" si="25"/>
        <v>-6.1351830368647664E-2</v>
      </c>
      <c r="AL31" s="74">
        <f>+R31/Q31-1</f>
        <v>1.034884251976087E-2</v>
      </c>
    </row>
    <row r="32" spans="1:38" x14ac:dyDescent="0.25">
      <c r="A32" s="13" t="s">
        <v>17</v>
      </c>
      <c r="B32" s="14">
        <v>165.34678</v>
      </c>
      <c r="C32" s="31">
        <v>174.378387</v>
      </c>
      <c r="D32" s="14">
        <v>189</v>
      </c>
      <c r="E32" s="14">
        <v>202</v>
      </c>
      <c r="F32" s="15">
        <v>208.81200000000001</v>
      </c>
      <c r="G32" s="15">
        <v>213.44389000000001</v>
      </c>
      <c r="H32" s="32">
        <v>219.04</v>
      </c>
      <c r="I32" s="32">
        <v>217.33600000000001</v>
      </c>
      <c r="J32" s="32">
        <v>211.61699999999999</v>
      </c>
      <c r="K32" s="32">
        <v>220.934</v>
      </c>
      <c r="L32" s="32">
        <v>225.37799999999999</v>
      </c>
      <c r="M32" s="32">
        <v>230</v>
      </c>
      <c r="N32" s="32">
        <v>253.059</v>
      </c>
      <c r="O32" s="15">
        <v>271.35297100000003</v>
      </c>
      <c r="P32" s="32">
        <v>288.78208000000001</v>
      </c>
      <c r="Q32" s="32">
        <v>277.07781699999998</v>
      </c>
      <c r="R32" s="32">
        <v>265.94071500000001</v>
      </c>
      <c r="S32" s="74">
        <f>_xlfn.RRI(16,B32,R32)</f>
        <v>3.014727521211924E-2</v>
      </c>
      <c r="T32" s="65"/>
      <c r="U32" s="82" t="s">
        <v>17</v>
      </c>
      <c r="V32" s="85"/>
      <c r="W32" s="87">
        <f>+C32/B32-1</f>
        <v>5.4622212782129864E-2</v>
      </c>
      <c r="X32" s="87">
        <f>+D32/C32-1</f>
        <v>8.3849915414116127E-2</v>
      </c>
      <c r="Y32" s="87">
        <f>+E32/D32-1</f>
        <v>6.8783068783068835E-2</v>
      </c>
      <c r="Z32" s="87">
        <f>+F32/E32-1</f>
        <v>3.3722772277227753E-2</v>
      </c>
      <c r="AA32" s="87">
        <f>+G32/F32-1</f>
        <v>2.2182106392352852E-2</v>
      </c>
      <c r="AB32" s="87">
        <f>+H32/G32-1</f>
        <v>2.6218178463670139E-2</v>
      </c>
      <c r="AC32" s="87">
        <f>+I32/H32-1</f>
        <v>-7.7794010226441834E-3</v>
      </c>
      <c r="AD32" s="87">
        <f>+J32/I32-1</f>
        <v>-2.6314094305591396E-2</v>
      </c>
      <c r="AE32" s="87">
        <f>+K32/J32-1</f>
        <v>4.4027653732923167E-2</v>
      </c>
      <c r="AF32" s="87">
        <f>+L32/K32-1</f>
        <v>2.011460436148349E-2</v>
      </c>
      <c r="AG32" s="87">
        <f>+M32/L32-1</f>
        <v>2.0507769170016621E-2</v>
      </c>
      <c r="AH32" s="91">
        <f>+N32/M32-1</f>
        <v>0.10025652173913047</v>
      </c>
      <c r="AI32" s="91">
        <f>+O32/N32-1</f>
        <v>7.2291327318925624E-2</v>
      </c>
      <c r="AJ32" s="123">
        <f>+P32/O32-1</f>
        <v>6.4230396799303868E-2</v>
      </c>
      <c r="AK32" s="123">
        <f>+Q32/P32-1</f>
        <v>-4.0529741319129009E-2</v>
      </c>
      <c r="AL32" s="74">
        <f>+R32/Q32-1</f>
        <v>-4.0194852552920102E-2</v>
      </c>
    </row>
    <row r="33" spans="1:38" x14ac:dyDescent="0.25">
      <c r="A33" s="13" t="s">
        <v>16</v>
      </c>
      <c r="B33" s="14">
        <v>224.08431100000001</v>
      </c>
      <c r="C33" s="31">
        <v>221.89989</v>
      </c>
      <c r="D33" s="14">
        <v>223</v>
      </c>
      <c r="E33" s="14">
        <v>228</v>
      </c>
      <c r="F33" s="15">
        <v>241.792</v>
      </c>
      <c r="G33" s="15">
        <v>255.08409</v>
      </c>
      <c r="H33" s="32">
        <v>271.20600000000002</v>
      </c>
      <c r="I33" s="32">
        <v>279.73</v>
      </c>
      <c r="J33" s="32">
        <v>272.65899999999999</v>
      </c>
      <c r="K33" s="32">
        <v>271.57100000000003</v>
      </c>
      <c r="L33" s="32">
        <v>276.49599999999998</v>
      </c>
      <c r="M33" s="32">
        <v>295</v>
      </c>
      <c r="N33" s="32">
        <v>309.15699999999998</v>
      </c>
      <c r="O33" s="15">
        <v>341.14529199999998</v>
      </c>
      <c r="P33" s="32">
        <v>356.448553</v>
      </c>
      <c r="Q33" s="32">
        <v>344.53229499999998</v>
      </c>
      <c r="R33" s="32">
        <v>339.13824699999998</v>
      </c>
      <c r="S33" s="74">
        <f>_xlfn.RRI(16,B33,R33)</f>
        <v>2.6237387113856592E-2</v>
      </c>
      <c r="T33" s="65"/>
      <c r="U33" s="82" t="s">
        <v>16</v>
      </c>
      <c r="V33" s="85"/>
      <c r="W33" s="87">
        <f t="shared" si="14"/>
        <v>-9.7482103510585505E-3</v>
      </c>
      <c r="X33" s="87">
        <f t="shared" si="15"/>
        <v>4.9576860988980176E-3</v>
      </c>
      <c r="Y33" s="87">
        <f t="shared" si="16"/>
        <v>2.2421524663677195E-2</v>
      </c>
      <c r="Z33" s="87">
        <f t="shared" si="17"/>
        <v>6.0491228070175485E-2</v>
      </c>
      <c r="AA33" s="87">
        <f t="shared" si="18"/>
        <v>5.4973241463737388E-2</v>
      </c>
      <c r="AB33" s="87">
        <f t="shared" si="19"/>
        <v>6.3202334571317298E-2</v>
      </c>
      <c r="AC33" s="87">
        <f t="shared" si="20"/>
        <v>3.142998311246803E-2</v>
      </c>
      <c r="AD33" s="87">
        <f t="shared" si="21"/>
        <v>-2.5277946591356071E-2</v>
      </c>
      <c r="AE33" s="87">
        <f t="shared" si="22"/>
        <v>-3.9903322465055791E-3</v>
      </c>
      <c r="AF33" s="87">
        <f t="shared" si="23"/>
        <v>1.8135220623704207E-2</v>
      </c>
      <c r="AG33" s="87">
        <f t="shared" si="24"/>
        <v>6.6923210462357607E-2</v>
      </c>
      <c r="AH33" s="91">
        <f t="shared" si="25"/>
        <v>4.7989830508474496E-2</v>
      </c>
      <c r="AI33" s="91">
        <f t="shared" si="25"/>
        <v>0.10346940874701205</v>
      </c>
      <c r="AJ33" s="123">
        <f t="shared" si="25"/>
        <v>4.4858485105519375E-2</v>
      </c>
      <c r="AK33" s="123">
        <f t="shared" si="25"/>
        <v>-3.3430513042368881E-2</v>
      </c>
      <c r="AL33" s="74">
        <f>+R33/Q33-1</f>
        <v>-1.5656146254736436E-2</v>
      </c>
    </row>
    <row r="34" spans="1:38" x14ac:dyDescent="0.25">
      <c r="A34" s="13" t="s">
        <v>19</v>
      </c>
      <c r="B34" s="14">
        <v>37.859423</v>
      </c>
      <c r="C34" s="35">
        <v>39.438149000000003</v>
      </c>
      <c r="D34" s="14">
        <v>41</v>
      </c>
      <c r="E34" s="14">
        <v>41</v>
      </c>
      <c r="F34" s="15">
        <v>43.02</v>
      </c>
      <c r="G34" s="15">
        <v>45.812742999999998</v>
      </c>
      <c r="H34" s="32">
        <v>47.927</v>
      </c>
      <c r="I34" s="32">
        <v>44.014000000000003</v>
      </c>
      <c r="J34" s="32">
        <v>38.274000000000001</v>
      </c>
      <c r="K34" s="32">
        <v>50.537638000000001</v>
      </c>
      <c r="L34" s="32">
        <v>59.777999999999999</v>
      </c>
      <c r="M34" s="32">
        <v>44</v>
      </c>
      <c r="N34" s="32">
        <v>63</v>
      </c>
      <c r="O34" s="15">
        <v>78.163771999999994</v>
      </c>
      <c r="P34" s="32">
        <v>84.752618999999996</v>
      </c>
      <c r="Q34" s="32">
        <v>81.808244000000002</v>
      </c>
      <c r="R34" s="32">
        <v>85.623681000000005</v>
      </c>
      <c r="S34" s="74">
        <f>_xlfn.RRI(16,B34,R34)</f>
        <v>5.232828558225755E-2</v>
      </c>
      <c r="T34" s="65"/>
      <c r="U34" s="82" t="s">
        <v>19</v>
      </c>
      <c r="V34" s="85"/>
      <c r="W34" s="87">
        <f>+C34/B34-1</f>
        <v>4.1699684646540947E-2</v>
      </c>
      <c r="X34" s="87">
        <f>+D34/C34-1</f>
        <v>3.9602543212664321E-2</v>
      </c>
      <c r="Y34" s="87">
        <f>+E34/D34-1</f>
        <v>0</v>
      </c>
      <c r="Z34" s="87">
        <f>+F34/E34-1</f>
        <v>4.9268292682926873E-2</v>
      </c>
      <c r="AA34" s="87">
        <f>+G34/F34-1</f>
        <v>6.4917317526731688E-2</v>
      </c>
      <c r="AB34" s="87">
        <f>+H34/G34-1</f>
        <v>4.6149976219498567E-2</v>
      </c>
      <c r="AC34" s="87">
        <f>+I34/H34-1</f>
        <v>-8.1645001773530512E-2</v>
      </c>
      <c r="AD34" s="87">
        <f>+J34/I34-1</f>
        <v>-0.13041305039305684</v>
      </c>
      <c r="AE34" s="87">
        <f>+K34/J34-1</f>
        <v>0.32041694100433715</v>
      </c>
      <c r="AF34" s="87">
        <f>+L34/K34-1</f>
        <v>0.18284119253851938</v>
      </c>
      <c r="AG34" s="87">
        <f>+M34/L34-1</f>
        <v>-0.26394325671651775</v>
      </c>
      <c r="AH34" s="91">
        <f>+N34/M34-1</f>
        <v>0.43181818181818188</v>
      </c>
      <c r="AI34" s="91">
        <f>+O34/N34-1</f>
        <v>0.24069479365079349</v>
      </c>
      <c r="AJ34" s="123">
        <f>+P34/O34-1</f>
        <v>8.4295407340372552E-2</v>
      </c>
      <c r="AK34" s="123">
        <f>+Q34/P34-1</f>
        <v>-3.4740814322209879E-2</v>
      </c>
      <c r="AL34" s="74">
        <f>+R34/Q34-1</f>
        <v>4.6638783739203715E-2</v>
      </c>
    </row>
    <row r="35" spans="1:38" x14ac:dyDescent="0.25">
      <c r="A35" s="13" t="s">
        <v>18</v>
      </c>
      <c r="B35" s="14">
        <v>100.73962</v>
      </c>
      <c r="C35" s="31">
        <v>95.771713000000005</v>
      </c>
      <c r="D35" s="14">
        <v>105</v>
      </c>
      <c r="E35" s="14">
        <v>111</v>
      </c>
      <c r="F35" s="15">
        <v>120.9</v>
      </c>
      <c r="G35" s="15">
        <v>127.086761</v>
      </c>
      <c r="H35" s="32">
        <v>127.729</v>
      </c>
      <c r="I35" s="32">
        <v>142.309</v>
      </c>
      <c r="J35" s="32">
        <v>147.92599999999999</v>
      </c>
      <c r="K35" s="32">
        <v>152.90299999999999</v>
      </c>
      <c r="L35" s="32">
        <v>159.03899999999999</v>
      </c>
      <c r="M35" s="32">
        <v>153</v>
      </c>
      <c r="N35" s="32">
        <v>193.15100000000001</v>
      </c>
      <c r="O35" s="15">
        <v>230.65109200000001</v>
      </c>
      <c r="P35" s="32">
        <v>227.154898</v>
      </c>
      <c r="Q35" s="32">
        <v>213.744551</v>
      </c>
      <c r="R35" s="32">
        <v>201.05124799999999</v>
      </c>
      <c r="S35" s="74">
        <f>_xlfn.RRI(16,B35,R35)</f>
        <v>4.4135000612429254E-2</v>
      </c>
      <c r="T35" s="65"/>
      <c r="U35" s="82" t="s">
        <v>18</v>
      </c>
      <c r="V35" s="85"/>
      <c r="W35" s="87">
        <f t="shared" si="14"/>
        <v>-4.9314331342524387E-2</v>
      </c>
      <c r="X35" s="87">
        <f t="shared" si="15"/>
        <v>9.6357125824824585E-2</v>
      </c>
      <c r="Y35" s="87">
        <f t="shared" si="16"/>
        <v>5.7142857142857162E-2</v>
      </c>
      <c r="Z35" s="87">
        <f t="shared" si="17"/>
        <v>8.9189189189189166E-2</v>
      </c>
      <c r="AA35" s="87">
        <f t="shared" si="18"/>
        <v>5.1172547559966919E-2</v>
      </c>
      <c r="AB35" s="87">
        <f t="shared" si="19"/>
        <v>5.0535476311337479E-3</v>
      </c>
      <c r="AC35" s="87">
        <f t="shared" si="20"/>
        <v>0.1141479225547839</v>
      </c>
      <c r="AD35" s="87">
        <f t="shared" si="21"/>
        <v>3.9470448109395706E-2</v>
      </c>
      <c r="AE35" s="87">
        <f t="shared" si="22"/>
        <v>3.3645200978867917E-2</v>
      </c>
      <c r="AF35" s="87">
        <f t="shared" si="23"/>
        <v>4.0130017069645474E-2</v>
      </c>
      <c r="AG35" s="87">
        <f t="shared" si="24"/>
        <v>-3.7971818233263455E-2</v>
      </c>
      <c r="AH35" s="91">
        <f t="shared" si="25"/>
        <v>0.26242483660130733</v>
      </c>
      <c r="AI35" s="91">
        <f t="shared" si="25"/>
        <v>0.19414909578516282</v>
      </c>
      <c r="AJ35" s="123">
        <f t="shared" si="25"/>
        <v>-1.515793387182407E-2</v>
      </c>
      <c r="AK35" s="123">
        <f t="shared" si="25"/>
        <v>-5.9036134012835584E-2</v>
      </c>
      <c r="AL35" s="74">
        <f>+R35/Q35-1</f>
        <v>-5.9385387560125569E-2</v>
      </c>
    </row>
    <row r="36" spans="1:38" x14ac:dyDescent="0.25">
      <c r="A36" s="13" t="s">
        <v>21</v>
      </c>
      <c r="B36" s="14">
        <v>41.375183999999997</v>
      </c>
      <c r="C36" s="31">
        <v>42.487704999999998</v>
      </c>
      <c r="D36" s="14">
        <v>44</v>
      </c>
      <c r="E36" s="14">
        <v>46</v>
      </c>
      <c r="F36" s="14">
        <v>49.667999999999999</v>
      </c>
      <c r="G36" s="14">
        <v>53.397359000000002</v>
      </c>
      <c r="H36" s="14">
        <v>54.616512</v>
      </c>
      <c r="I36" s="15">
        <v>57.380243999999998</v>
      </c>
      <c r="J36" s="32">
        <v>57.414060999999997</v>
      </c>
      <c r="K36" s="32">
        <v>58.971196999999997</v>
      </c>
      <c r="L36" s="32">
        <v>55.033915</v>
      </c>
      <c r="M36" s="32">
        <v>76</v>
      </c>
      <c r="N36" s="32">
        <v>75</v>
      </c>
      <c r="O36" s="15">
        <v>88.791051999999993</v>
      </c>
      <c r="P36" s="32">
        <v>92.220245000000006</v>
      </c>
      <c r="Q36" s="32">
        <v>86.827629000000002</v>
      </c>
      <c r="R36" s="32">
        <v>85.700168000000005</v>
      </c>
      <c r="S36" s="74">
        <f>_xlfn.RRI(16,B36,R36)</f>
        <v>4.6562353547265678E-2</v>
      </c>
      <c r="T36" s="65"/>
      <c r="U36" s="82" t="s">
        <v>21</v>
      </c>
      <c r="V36" s="85"/>
      <c r="W36" s="87">
        <f>+C36/B36-1</f>
        <v>2.6888605498406992E-2</v>
      </c>
      <c r="X36" s="87">
        <f>+D36/C36-1</f>
        <v>3.5593708815291336E-2</v>
      </c>
      <c r="Y36" s="87">
        <f>+E36/D36-1</f>
        <v>4.5454545454545414E-2</v>
      </c>
      <c r="Z36" s="87">
        <f>+F36/E36-1</f>
        <v>7.9739130434782535E-2</v>
      </c>
      <c r="AA36" s="87">
        <f>+G36/F36-1</f>
        <v>7.5085749375855659E-2</v>
      </c>
      <c r="AB36" s="87">
        <f>+H36/G36-1</f>
        <v>2.2831709710587011E-2</v>
      </c>
      <c r="AC36" s="87">
        <f>+I36/H36-1</f>
        <v>5.0602499112356369E-2</v>
      </c>
      <c r="AD36" s="87">
        <f>+J36/I36-1</f>
        <v>5.8934918436381878E-4</v>
      </c>
      <c r="AE36" s="87">
        <f>+K36/J36-1</f>
        <v>2.7121161138558003E-2</v>
      </c>
      <c r="AF36" s="87">
        <f>+L36/K36-1</f>
        <v>-6.676618756780528E-2</v>
      </c>
      <c r="AG36" s="87">
        <f>+M36/L36-1</f>
        <v>0.38096662757864852</v>
      </c>
      <c r="AH36" s="91">
        <f>+N36/M36-1</f>
        <v>-1.3157894736842146E-2</v>
      </c>
      <c r="AI36" s="91">
        <f>+O36/N36-1</f>
        <v>0.18388069333333323</v>
      </c>
      <c r="AJ36" s="123">
        <f>+P36/O36-1</f>
        <v>3.8620929955869965E-2</v>
      </c>
      <c r="AK36" s="123">
        <f>+Q36/P36-1</f>
        <v>-5.8475403096142298E-2</v>
      </c>
      <c r="AL36" s="74">
        <f>+R36/Q36-1</f>
        <v>-1.2985048802841237E-2</v>
      </c>
    </row>
    <row r="37" spans="1:38" x14ac:dyDescent="0.25">
      <c r="A37" s="13" t="s">
        <v>20</v>
      </c>
      <c r="B37" s="14">
        <v>64.280899000000005</v>
      </c>
      <c r="C37" s="33">
        <v>71.490515000000002</v>
      </c>
      <c r="D37" s="14">
        <v>72</v>
      </c>
      <c r="E37" s="14">
        <v>75</v>
      </c>
      <c r="F37" s="15">
        <v>76.561999999999998</v>
      </c>
      <c r="G37" s="15">
        <v>80.953778999999997</v>
      </c>
      <c r="H37" s="32">
        <v>86.674999999999997</v>
      </c>
      <c r="I37" s="32">
        <v>87.525000000000006</v>
      </c>
      <c r="J37" s="32">
        <v>91.96</v>
      </c>
      <c r="K37" s="32">
        <v>95.484999999999999</v>
      </c>
      <c r="L37" s="32">
        <v>89.853999999999999</v>
      </c>
      <c r="M37" s="32">
        <v>82</v>
      </c>
      <c r="N37" s="32">
        <v>92.021000000000001</v>
      </c>
      <c r="O37" s="15">
        <v>97.273797000000002</v>
      </c>
      <c r="P37" s="32">
        <v>98.478915999999998</v>
      </c>
      <c r="Q37" s="32">
        <v>97.807888000000005</v>
      </c>
      <c r="R37" s="32">
        <v>101.57662000000001</v>
      </c>
      <c r="S37" s="74">
        <f>_xlfn.RRI(16,B37,R37)</f>
        <v>2.9009746892575183E-2</v>
      </c>
      <c r="T37" s="65"/>
      <c r="U37" s="82" t="s">
        <v>20</v>
      </c>
      <c r="V37" s="85"/>
      <c r="W37" s="87">
        <f t="shared" si="14"/>
        <v>0.11215798335365523</v>
      </c>
      <c r="X37" s="87">
        <f t="shared" si="15"/>
        <v>7.12660973277357E-3</v>
      </c>
      <c r="Y37" s="87">
        <f t="shared" si="16"/>
        <v>4.1666666666666741E-2</v>
      </c>
      <c r="Z37" s="87">
        <f t="shared" si="17"/>
        <v>2.0826666666666549E-2</v>
      </c>
      <c r="AA37" s="87">
        <f t="shared" si="18"/>
        <v>5.7362386040072044E-2</v>
      </c>
      <c r="AB37" s="87">
        <f t="shared" si="19"/>
        <v>7.0672685953301784E-2</v>
      </c>
      <c r="AC37" s="87">
        <f t="shared" si="20"/>
        <v>9.8067493510241022E-3</v>
      </c>
      <c r="AD37" s="87">
        <f t="shared" si="21"/>
        <v>5.0671236789488594E-2</v>
      </c>
      <c r="AE37" s="87">
        <f t="shared" si="22"/>
        <v>3.8331883427577207E-2</v>
      </c>
      <c r="AF37" s="87">
        <f t="shared" si="23"/>
        <v>-5.8972613499502557E-2</v>
      </c>
      <c r="AG37" s="87">
        <f t="shared" si="24"/>
        <v>-8.7408462617134419E-2</v>
      </c>
      <c r="AH37" s="91">
        <f t="shared" si="25"/>
        <v>0.12220731707317078</v>
      </c>
      <c r="AI37" s="91">
        <f t="shared" si="25"/>
        <v>5.7082589843622689E-2</v>
      </c>
      <c r="AJ37" s="123">
        <f t="shared" si="25"/>
        <v>1.2388937588197591E-2</v>
      </c>
      <c r="AK37" s="123">
        <f t="shared" si="25"/>
        <v>-6.813925531024223E-3</v>
      </c>
      <c r="AL37" s="74">
        <f>+R37/Q37-1</f>
        <v>3.8531984250595341E-2</v>
      </c>
    </row>
    <row r="38" spans="1:38" ht="15.75" thickBot="1" x14ac:dyDescent="0.3">
      <c r="A38" s="18" t="s">
        <v>22</v>
      </c>
      <c r="B38" s="19">
        <v>25.057347</v>
      </c>
      <c r="C38" s="36">
        <v>28.529592000000001</v>
      </c>
      <c r="D38" s="19">
        <v>27</v>
      </c>
      <c r="E38" s="19">
        <v>33</v>
      </c>
      <c r="F38" s="19">
        <v>34.267000000000003</v>
      </c>
      <c r="G38" s="19">
        <v>38.130794999999999</v>
      </c>
      <c r="H38" s="19">
        <v>35.597234</v>
      </c>
      <c r="I38" s="37">
        <v>37.673825000000001</v>
      </c>
      <c r="J38" s="38">
        <v>43.111961999999998</v>
      </c>
      <c r="K38" s="38">
        <v>44.095298</v>
      </c>
      <c r="L38" s="39">
        <v>41.529516999999998</v>
      </c>
      <c r="M38" s="32">
        <v>39</v>
      </c>
      <c r="N38" s="39">
        <v>44</v>
      </c>
      <c r="O38" s="37">
        <v>49.829583</v>
      </c>
      <c r="P38" s="38">
        <v>45.786433000000002</v>
      </c>
      <c r="Q38" s="38">
        <v>42.858735000000003</v>
      </c>
      <c r="R38" s="38">
        <v>39.618208000000003</v>
      </c>
      <c r="S38" s="120">
        <f>_xlfn.RRI(16,B38,R38)</f>
        <v>2.9046461877639151E-2</v>
      </c>
      <c r="T38" s="65"/>
      <c r="U38" s="101" t="s">
        <v>22</v>
      </c>
      <c r="V38" s="105"/>
      <c r="W38" s="88">
        <f t="shared" si="14"/>
        <v>0.13857193261521261</v>
      </c>
      <c r="X38" s="88">
        <f t="shared" si="15"/>
        <v>-5.3614226239197538E-2</v>
      </c>
      <c r="Y38" s="88">
        <f t="shared" si="16"/>
        <v>0.22222222222222232</v>
      </c>
      <c r="Z38" s="88">
        <f t="shared" si="17"/>
        <v>3.8393939393939425E-2</v>
      </c>
      <c r="AA38" s="88">
        <f t="shared" si="18"/>
        <v>0.11275556658009145</v>
      </c>
      <c r="AB38" s="88">
        <f t="shared" si="19"/>
        <v>-6.6443959534544184E-2</v>
      </c>
      <c r="AC38" s="88">
        <f t="shared" si="20"/>
        <v>5.8335740355556887E-2</v>
      </c>
      <c r="AD38" s="88">
        <f t="shared" si="21"/>
        <v>0.14434788609863736</v>
      </c>
      <c r="AE38" s="88">
        <f t="shared" si="22"/>
        <v>2.2808890024536677E-2</v>
      </c>
      <c r="AF38" s="88">
        <f t="shared" si="23"/>
        <v>-5.8187179050247062E-2</v>
      </c>
      <c r="AG38" s="88">
        <f t="shared" si="24"/>
        <v>-6.0908895232275384E-2</v>
      </c>
      <c r="AH38" s="92">
        <f t="shared" si="25"/>
        <v>0.12820512820512819</v>
      </c>
      <c r="AI38" s="92">
        <f t="shared" si="25"/>
        <v>0.1324905227272728</v>
      </c>
      <c r="AJ38" s="124">
        <f t="shared" si="25"/>
        <v>-8.1139551177861535E-2</v>
      </c>
      <c r="AK38" s="124">
        <f t="shared" si="25"/>
        <v>-6.3942478331954766E-2</v>
      </c>
      <c r="AL38" s="111">
        <f>+R38/Q38-1</f>
        <v>-7.5609487774195849E-2</v>
      </c>
    </row>
    <row r="39" spans="1:38" ht="15.75" thickBot="1" x14ac:dyDescent="0.3">
      <c r="A39" s="40" t="s">
        <v>23</v>
      </c>
      <c r="B39" s="41">
        <f>SUM(B27:B38)</f>
        <v>4185.8556699999999</v>
      </c>
      <c r="C39" s="41">
        <f>SUM(C27:C38)</f>
        <v>4342.0629280000003</v>
      </c>
      <c r="D39" s="41">
        <f>SUM(D27:D38)</f>
        <v>4747.4960000000001</v>
      </c>
      <c r="E39" s="41">
        <f>SUM(E27:E38)</f>
        <v>5202</v>
      </c>
      <c r="F39" s="23">
        <f>SUM(F27:F38)</f>
        <v>5547.7479999999987</v>
      </c>
      <c r="G39" s="23">
        <f>SUM(G27:G38)</f>
        <v>5950.121674</v>
      </c>
      <c r="H39" s="42">
        <f>SUM(H27:H38)</f>
        <v>6036.3937459999997</v>
      </c>
      <c r="I39" s="42">
        <f>SUM(I27:I38)</f>
        <v>6424.4280689999996</v>
      </c>
      <c r="J39" s="42">
        <f>SUM(J27:J38)</f>
        <v>6546.7490230000012</v>
      </c>
      <c r="K39" s="42">
        <f>SUM(K27:K38)</f>
        <v>7124.2451329999994</v>
      </c>
      <c r="L39" s="42">
        <f>SUM(L27:L38)</f>
        <v>7405.7164319999993</v>
      </c>
      <c r="M39" s="42">
        <f>SUM(M27:M38)</f>
        <v>7605</v>
      </c>
      <c r="N39" s="42">
        <f>SUM(N27:N38)</f>
        <v>8268.6670000000013</v>
      </c>
      <c r="O39" s="126">
        <f>SUM(O27:O38)</f>
        <v>8816.7776090000007</v>
      </c>
      <c r="P39" s="126">
        <f>SUM(P27:P38)</f>
        <v>9360.9064500000022</v>
      </c>
      <c r="Q39" s="126">
        <f>SUM(Q27:Q38)</f>
        <v>9235.6272249999984</v>
      </c>
      <c r="R39" s="126">
        <f>SUM(R27:R38)</f>
        <v>9467.4238970000006</v>
      </c>
      <c r="S39" s="127">
        <f>_xlfn.RRI(16,B39,R39)</f>
        <v>5.2332475924246058E-2</v>
      </c>
      <c r="T39" s="65"/>
      <c r="U39" s="102" t="s">
        <v>23</v>
      </c>
      <c r="V39" s="106"/>
      <c r="W39" s="89">
        <f t="shared" si="14"/>
        <v>3.7317879620058836E-2</v>
      </c>
      <c r="X39" s="89">
        <f t="shared" si="15"/>
        <v>9.3373375449154583E-2</v>
      </c>
      <c r="Y39" s="89">
        <f t="shared" si="16"/>
        <v>9.5735520366946991E-2</v>
      </c>
      <c r="Z39" s="89">
        <f t="shared" si="17"/>
        <v>6.6464436755093947E-2</v>
      </c>
      <c r="AA39" s="89">
        <f t="shared" si="18"/>
        <v>7.2529190943785071E-2</v>
      </c>
      <c r="AB39" s="89">
        <f t="shared" si="19"/>
        <v>1.4499211398815381E-2</v>
      </c>
      <c r="AC39" s="89">
        <f t="shared" si="20"/>
        <v>6.4282473829201381E-2</v>
      </c>
      <c r="AD39" s="89">
        <f t="shared" si="21"/>
        <v>1.9039975650165797E-2</v>
      </c>
      <c r="AE39" s="89">
        <f t="shared" si="22"/>
        <v>8.8211127075612961E-2</v>
      </c>
      <c r="AF39" s="89">
        <f t="shared" si="23"/>
        <v>3.950892954205143E-2</v>
      </c>
      <c r="AG39" s="89">
        <f t="shared" si="24"/>
        <v>2.6909424608657639E-2</v>
      </c>
      <c r="AH39" s="93">
        <f t="shared" si="25"/>
        <v>8.7267192636423685E-2</v>
      </c>
      <c r="AI39" s="93">
        <f t="shared" si="25"/>
        <v>6.6287662690975413E-2</v>
      </c>
      <c r="AJ39" s="125">
        <f t="shared" si="25"/>
        <v>6.1715160019978788E-2</v>
      </c>
      <c r="AK39" s="125">
        <f t="shared" si="25"/>
        <v>-1.3383236513383134E-2</v>
      </c>
      <c r="AL39" s="71">
        <f>+R39/Q39-1</f>
        <v>2.5098097438639666E-2</v>
      </c>
    </row>
    <row r="40" spans="1:38" x14ac:dyDescent="0.25">
      <c r="A40" s="26" t="s">
        <v>27</v>
      </c>
      <c r="B40" s="2"/>
      <c r="C40" s="2"/>
      <c r="D40" s="2"/>
      <c r="E40" s="2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2"/>
    </row>
    <row r="41" spans="1:38" x14ac:dyDescent="0.25">
      <c r="A41" s="2"/>
      <c r="B41" s="2"/>
      <c r="C41" s="2"/>
      <c r="D41" s="27"/>
      <c r="E41" s="2"/>
      <c r="F41" s="2"/>
      <c r="G41" s="2"/>
      <c r="H41" s="2"/>
      <c r="I41" s="2"/>
      <c r="J41" s="27"/>
      <c r="K41" s="72"/>
      <c r="L41" s="72"/>
      <c r="M41" s="27"/>
      <c r="N41" s="2"/>
      <c r="O41" s="2"/>
      <c r="P41" s="2"/>
      <c r="Q41" s="2"/>
      <c r="R41" s="2"/>
      <c r="S41" s="2"/>
    </row>
    <row r="42" spans="1:38" x14ac:dyDescent="0.25">
      <c r="A42" s="2"/>
      <c r="B42" s="2"/>
      <c r="C42" s="2"/>
      <c r="D42" s="27"/>
      <c r="E42" s="2"/>
      <c r="F42" s="2"/>
      <c r="G42" s="2"/>
      <c r="H42" s="2"/>
      <c r="I42" s="2"/>
      <c r="J42" s="27"/>
      <c r="K42" s="72"/>
      <c r="L42" s="72"/>
      <c r="M42" s="27"/>
      <c r="N42" s="2"/>
      <c r="O42" s="2"/>
      <c r="P42" s="2"/>
      <c r="Q42" s="131"/>
      <c r="R42" s="131"/>
      <c r="S42" s="2"/>
    </row>
    <row r="43" spans="1:38" ht="18.399999999999999" customHeight="1" x14ac:dyDescent="0.25">
      <c r="A43" s="2"/>
      <c r="B43" s="2"/>
      <c r="C43" s="2"/>
      <c r="D43" s="27"/>
      <c r="E43" s="2"/>
      <c r="F43" s="2"/>
      <c r="G43" s="2"/>
      <c r="H43" s="2"/>
      <c r="I43" s="2"/>
      <c r="J43" s="27"/>
      <c r="K43" s="72"/>
      <c r="L43" s="72"/>
      <c r="M43" s="27"/>
      <c r="N43" s="2"/>
      <c r="O43" s="2"/>
      <c r="P43" s="2"/>
      <c r="Q43" s="2"/>
      <c r="R43" s="2"/>
      <c r="S43" s="2"/>
    </row>
    <row r="44" spans="1:38" ht="15.75" x14ac:dyDescent="0.25">
      <c r="A44" s="94" t="s">
        <v>37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2"/>
      <c r="O44" s="2"/>
      <c r="P44" s="2"/>
      <c r="Q44" s="2"/>
      <c r="R44" s="2"/>
      <c r="S44" s="2"/>
    </row>
    <row r="45" spans="1:38" x14ac:dyDescent="0.25">
      <c r="A45" s="95" t="s">
        <v>25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2"/>
      <c r="S45" s="2"/>
    </row>
    <row r="46" spans="1:38" x14ac:dyDescent="0.25">
      <c r="A46" s="95" t="s">
        <v>28</v>
      </c>
      <c r="B46" s="107"/>
      <c r="C46" s="107"/>
      <c r="D46" s="107"/>
      <c r="E46" s="107"/>
      <c r="F46" s="96"/>
      <c r="G46" s="96"/>
      <c r="H46" s="96"/>
      <c r="I46" s="96"/>
      <c r="J46" s="96"/>
      <c r="K46" s="96"/>
      <c r="L46" s="96"/>
      <c r="M46" s="96"/>
      <c r="N46" s="2"/>
      <c r="O46" s="2"/>
      <c r="P46" s="2"/>
      <c r="Q46" s="2"/>
      <c r="R46" s="2"/>
      <c r="S46" s="2"/>
    </row>
    <row r="47" spans="1:38" ht="15.75" thickBot="1" x14ac:dyDescent="0.3">
      <c r="A47" s="2"/>
      <c r="B47" s="2"/>
      <c r="C47" s="2"/>
      <c r="D47" s="27"/>
      <c r="E47" s="2"/>
      <c r="F47" s="2"/>
      <c r="G47" s="2"/>
      <c r="H47" s="2"/>
      <c r="I47" s="2"/>
      <c r="J47" s="27"/>
      <c r="K47" s="72"/>
      <c r="L47" s="72"/>
      <c r="M47" s="27"/>
      <c r="N47" s="2"/>
      <c r="O47" s="2"/>
      <c r="P47" s="2"/>
      <c r="Q47" s="2"/>
      <c r="R47" s="2"/>
    </row>
    <row r="48" spans="1:38" ht="15.75" thickBot="1" x14ac:dyDescent="0.3">
      <c r="A48" s="4" t="s">
        <v>2</v>
      </c>
      <c r="B48" s="5">
        <v>2008</v>
      </c>
      <c r="C48" s="5">
        <v>2009</v>
      </c>
      <c r="D48" s="5">
        <v>2010</v>
      </c>
      <c r="E48" s="5">
        <v>2011</v>
      </c>
      <c r="F48" s="6" t="s">
        <v>3</v>
      </c>
      <c r="G48" s="7" t="s">
        <v>4</v>
      </c>
      <c r="H48" s="7" t="s">
        <v>5</v>
      </c>
      <c r="I48" s="7" t="s">
        <v>6</v>
      </c>
      <c r="J48" s="6" t="s">
        <v>7</v>
      </c>
      <c r="K48" s="6" t="s">
        <v>8</v>
      </c>
      <c r="L48" s="60" t="s">
        <v>9</v>
      </c>
      <c r="M48" s="7" t="s">
        <v>29</v>
      </c>
      <c r="N48" s="7" t="s">
        <v>30</v>
      </c>
      <c r="O48" s="6" t="s">
        <v>38</v>
      </c>
      <c r="P48" s="6" t="s">
        <v>39</v>
      </c>
      <c r="Q48" s="6" t="s">
        <v>40</v>
      </c>
      <c r="R48" s="61" t="s">
        <v>41</v>
      </c>
    </row>
    <row r="49" spans="1:18" x14ac:dyDescent="0.25">
      <c r="A49" s="46" t="s">
        <v>10</v>
      </c>
      <c r="B49" s="64">
        <f>+B6/B27</f>
        <v>7.6278488795373658</v>
      </c>
      <c r="C49" s="64">
        <f>+C6/C27</f>
        <v>7.4146884033303397</v>
      </c>
      <c r="D49" s="64">
        <f>+D6/D27</f>
        <v>8.4871794871794872</v>
      </c>
      <c r="E49" s="64">
        <f>+E6/E27</f>
        <v>9.3374520664678311</v>
      </c>
      <c r="F49" s="64">
        <f>+F6/F27</f>
        <v>8.3493664224370772</v>
      </c>
      <c r="G49" s="64">
        <f>+G6/G27</f>
        <v>7.9041836418880926</v>
      </c>
      <c r="H49" s="64">
        <f>+H6/H27</f>
        <v>7.5456899800582145</v>
      </c>
      <c r="I49" s="64">
        <f>+I6/I27</f>
        <v>5.7274227485359832</v>
      </c>
      <c r="J49" s="64">
        <f>+J6/J27</f>
        <v>5.9087116083005968</v>
      </c>
      <c r="K49" s="64">
        <f>+K6/K27</f>
        <v>6.4922062298143519</v>
      </c>
      <c r="L49" s="64">
        <f>+L6/L27</f>
        <v>5.7798085832799551</v>
      </c>
      <c r="M49" s="64">
        <f>+M6/M27</f>
        <v>5.5685419058553389</v>
      </c>
      <c r="N49" s="64">
        <f>+N6/N27</f>
        <v>5.1963350094121772</v>
      </c>
      <c r="O49" s="64">
        <f>+O6/O27</f>
        <v>5.4169073746811387</v>
      </c>
      <c r="P49" s="64">
        <f>+P6/P27</f>
        <v>6.182451163834636</v>
      </c>
      <c r="Q49" s="64">
        <f>+Q6/Q27</f>
        <v>6.9908783700881783</v>
      </c>
      <c r="R49" s="64">
        <f>+R6/R27</f>
        <v>6.8625390995858631</v>
      </c>
    </row>
    <row r="50" spans="1:18" x14ac:dyDescent="0.25">
      <c r="A50" s="13" t="s">
        <v>11</v>
      </c>
      <c r="B50" s="51">
        <f>+B7/B28</f>
        <v>9.1671579230000244</v>
      </c>
      <c r="C50" s="51">
        <f>+C7/C28</f>
        <v>7.772670903035622</v>
      </c>
      <c r="D50" s="51">
        <f>+D7/D28</f>
        <v>8.4819672131147534</v>
      </c>
      <c r="E50" s="51">
        <f>+E7/E28</f>
        <v>8.5962732919254652</v>
      </c>
      <c r="F50" s="51">
        <f>+F7/F28</f>
        <v>8.4863311557498253</v>
      </c>
      <c r="G50" s="51">
        <f>+G7/G28</f>
        <v>8.9407669954107263</v>
      </c>
      <c r="H50" s="51">
        <f>+H7/H28</f>
        <v>9.5990983848532778</v>
      </c>
      <c r="I50" s="51">
        <f>+I7/I28</f>
        <v>8.2549939660331813</v>
      </c>
      <c r="J50" s="51">
        <f>+J7/J28</f>
        <v>7.1574979032641792</v>
      </c>
      <c r="K50" s="51">
        <f>+K7/K28</f>
        <v>6.8122758423414913</v>
      </c>
      <c r="L50" s="51">
        <f>+L7/L28</f>
        <v>7.0337069716878178</v>
      </c>
      <c r="M50" s="51">
        <f>+M7/M28</f>
        <v>7.227005870841487</v>
      </c>
      <c r="N50" s="51">
        <f>+N7/N28</f>
        <v>7.7736216818996011</v>
      </c>
      <c r="O50" s="51">
        <f>+O7/O28</f>
        <v>8.5379980231270682</v>
      </c>
      <c r="P50" s="51">
        <f>+P7/P28</f>
        <v>8.9553273212708415</v>
      </c>
      <c r="Q50" s="51">
        <f>+Q7/Q28</f>
        <v>10.753863570063844</v>
      </c>
      <c r="R50" s="51">
        <f>+R7/R28</f>
        <v>11.013917349747327</v>
      </c>
    </row>
    <row r="51" spans="1:18" x14ac:dyDescent="0.25">
      <c r="A51" s="13" t="s">
        <v>13</v>
      </c>
      <c r="B51" s="51">
        <f>+B8/(B29*1.16)</f>
        <v>5.4712960524748269</v>
      </c>
      <c r="C51" s="51">
        <f>+C8/(C29*1.16)</f>
        <v>5.3982664116716448</v>
      </c>
      <c r="D51" s="51">
        <f>+D8/(D29*1.16)</f>
        <v>5.8958581904358098</v>
      </c>
      <c r="E51" s="51">
        <f>+E8/(E29*1.16)</f>
        <v>6.549864513043941</v>
      </c>
      <c r="F51" s="51">
        <f>+F8/(F29*1.16)</f>
        <v>7.0888305028292837</v>
      </c>
      <c r="G51" s="51">
        <f>+G8/(G29*1.16)</f>
        <v>7.0264010753917203</v>
      </c>
      <c r="H51" s="51">
        <f>+H8/(H29*1.16)</f>
        <v>6.5836194339939418</v>
      </c>
      <c r="I51" s="51">
        <f>+I8/(I29*1.16)</f>
        <v>6.9245909895224314</v>
      </c>
      <c r="J51" s="51">
        <f>+J8/(J29*1.16)</f>
        <v>6.2959453566706278</v>
      </c>
      <c r="K51" s="51">
        <f>+K8/(K29*1.16)</f>
        <v>7.1833787053841505</v>
      </c>
      <c r="L51" s="51">
        <f>+L8/(L29*1.16)</f>
        <v>5.9823102000585857</v>
      </c>
      <c r="M51" s="51">
        <f>+M8/(M29*1.16)</f>
        <v>6.0151827071538859</v>
      </c>
      <c r="N51" s="51">
        <f>+N8/(N29*1.16)</f>
        <v>6.9255683572543738</v>
      </c>
      <c r="O51" s="51">
        <f>+O8/(O29*1.16)</f>
        <v>7.9380557962299001</v>
      </c>
      <c r="P51" s="51">
        <f>+P8/(P29*1.16)</f>
        <v>9.352730080851666</v>
      </c>
      <c r="Q51" s="51">
        <f>+Q8/(Q29*1.16)</f>
        <v>10.615685918042873</v>
      </c>
      <c r="R51" s="51">
        <f>+R8/(R29*1.16)</f>
        <v>11.788367357050495</v>
      </c>
    </row>
    <row r="52" spans="1:18" x14ac:dyDescent="0.25">
      <c r="A52" s="13" t="s">
        <v>15</v>
      </c>
      <c r="B52" s="51">
        <f>+B9/B30</f>
        <v>6.9052129357921075</v>
      </c>
      <c r="C52" s="51">
        <f>+C9/C30</f>
        <v>6.8930426137127725</v>
      </c>
      <c r="D52" s="51">
        <f>+D9/D30</f>
        <v>7.1144578313253009</v>
      </c>
      <c r="E52" s="51">
        <f>+E9/E30</f>
        <v>7.5314285714285711</v>
      </c>
      <c r="F52" s="51">
        <f>+F9/F30</f>
        <v>7.6902714677280057</v>
      </c>
      <c r="G52" s="51">
        <f>+G9/G30</f>
        <v>7.916625908682084</v>
      </c>
      <c r="H52" s="51">
        <f>+H9/H30</f>
        <v>7.8126887185916161</v>
      </c>
      <c r="I52" s="51">
        <f>+I9/I30</f>
        <v>7.9498489863092985</v>
      </c>
      <c r="J52" s="51">
        <f>+J9/J30</f>
        <v>8.0248562906414627</v>
      </c>
      <c r="K52" s="51">
        <f>+K9/K30</f>
        <v>8.446716096668867</v>
      </c>
      <c r="L52" s="51">
        <f>+L9/L30</f>
        <v>8.594882868449579</v>
      </c>
      <c r="M52" s="51">
        <f>+M9/M30</f>
        <v>8.2425531914893622</v>
      </c>
      <c r="N52" s="51">
        <f>+N9/N30</f>
        <v>10.159482096257753</v>
      </c>
      <c r="O52" s="51">
        <f>+O9/O30</f>
        <v>10.031850196957118</v>
      </c>
      <c r="P52" s="51">
        <f>+P9/P30</f>
        <v>10.176039989104424</v>
      </c>
      <c r="Q52" s="51">
        <f>+Q9/Q30</f>
        <v>10.893555749476365</v>
      </c>
      <c r="R52" s="51">
        <f>+R9/R30</f>
        <v>11.623890718777956</v>
      </c>
    </row>
    <row r="53" spans="1:18" x14ac:dyDescent="0.25">
      <c r="A53" s="13" t="s">
        <v>14</v>
      </c>
      <c r="B53" s="51">
        <f>+B10/B31</f>
        <v>5.431800182650262</v>
      </c>
      <c r="C53" s="51">
        <f>+C10/C31</f>
        <v>4.9703098609257497</v>
      </c>
      <c r="D53" s="51">
        <f>+D10/D31</f>
        <v>5.8038585209003219</v>
      </c>
      <c r="E53" s="51">
        <f>+E10/E31</f>
        <v>6.0638297872340425</v>
      </c>
      <c r="F53" s="51">
        <f>+F10/F31</f>
        <v>6.3316808513809608</v>
      </c>
      <c r="G53" s="51">
        <f>+G10/G31</f>
        <v>5.5893987117296433</v>
      </c>
      <c r="H53" s="51">
        <f>+H10/H31</f>
        <v>5.6247562392893018</v>
      </c>
      <c r="I53" s="51">
        <f>+I10/I31</f>
        <v>4.2210041719145588</v>
      </c>
      <c r="J53" s="51">
        <f>+J10/J31</f>
        <v>4.4046378712155629</v>
      </c>
      <c r="K53" s="51">
        <f>+K10/K31</f>
        <v>4.513264035644263</v>
      </c>
      <c r="L53" s="51">
        <f>+L10/L31</f>
        <v>4.486621898543679</v>
      </c>
      <c r="M53" s="51">
        <f>+M10/M31</f>
        <v>4.0099009900990099</v>
      </c>
      <c r="N53" s="51">
        <f>+N10/N31</f>
        <v>4.6448242973375198</v>
      </c>
      <c r="O53" s="51">
        <f>+O10/O31</f>
        <v>4.790368707448633</v>
      </c>
      <c r="P53" s="51">
        <f>+P10/P31</f>
        <v>4.6799066906061793</v>
      </c>
      <c r="Q53" s="51">
        <f>+Q10/Q31</f>
        <v>5.1578243830229313</v>
      </c>
      <c r="R53" s="51">
        <f>+R10/R31</f>
        <v>5.806938691926498</v>
      </c>
    </row>
    <row r="54" spans="1:18" x14ac:dyDescent="0.25">
      <c r="A54" s="13" t="s">
        <v>17</v>
      </c>
      <c r="B54" s="51">
        <f>+B11/B32</f>
        <v>4.1047488194206139</v>
      </c>
      <c r="C54" s="51">
        <f>+C11/C32</f>
        <v>4.2568807566731302</v>
      </c>
      <c r="D54" s="51">
        <f>+D11/D32</f>
        <v>4.3650793650793647</v>
      </c>
      <c r="E54" s="51">
        <f>+E11/E32</f>
        <v>4.5693069306930694</v>
      </c>
      <c r="F54" s="51">
        <f>+F11/F32</f>
        <v>4.678150680995345</v>
      </c>
      <c r="G54" s="51">
        <f>+G11/G32</f>
        <v>4.8927279557095753</v>
      </c>
      <c r="H54" s="51">
        <f>+H11/H32</f>
        <v>5.1410746895544204</v>
      </c>
      <c r="I54" s="51">
        <f>+I11/I32</f>
        <v>5.3945641771266608</v>
      </c>
      <c r="J54" s="51">
        <f>+J11/J32</f>
        <v>5.5082342155875947</v>
      </c>
      <c r="K54" s="51">
        <f>+K11/K32</f>
        <v>5.7358939773869118</v>
      </c>
      <c r="L54" s="51">
        <f>+L11/L32</f>
        <v>5.9416047706519715</v>
      </c>
      <c r="M54" s="51">
        <f>+M11/M32</f>
        <v>6.052173913043478</v>
      </c>
      <c r="N54" s="51">
        <f>+N11/N32</f>
        <v>7.1867645386648968</v>
      </c>
      <c r="O54" s="51">
        <f>+O11/O32</f>
        <v>7.381747611637536</v>
      </c>
      <c r="P54" s="51">
        <f>+P11/P32</f>
        <v>7.5567200245943233</v>
      </c>
      <c r="Q54" s="51">
        <f>+Q11/Q32</f>
        <v>8.0754744879847227</v>
      </c>
      <c r="R54" s="51">
        <f>+R11/R32</f>
        <v>8.4188126331088498</v>
      </c>
    </row>
    <row r="55" spans="1:18" x14ac:dyDescent="0.25">
      <c r="A55" s="13" t="s">
        <v>16</v>
      </c>
      <c r="B55" s="51">
        <f>+B12/B33</f>
        <v>4.7272965932898359</v>
      </c>
      <c r="C55" s="51">
        <f>+C12/C33</f>
        <v>4.6894975928108842</v>
      </c>
      <c r="D55" s="51">
        <f>+D12/D33</f>
        <v>5.4125560538116595</v>
      </c>
      <c r="E55" s="51">
        <f>+E12/E33</f>
        <v>6.1315789473684212</v>
      </c>
      <c r="F55" s="51">
        <f>+F12/F33</f>
        <v>6.2130508867125469</v>
      </c>
      <c r="G55" s="51">
        <f>+G12/G33</f>
        <v>6.2085817354718378</v>
      </c>
      <c r="H55" s="51">
        <f>+H12/H33</f>
        <v>5.7533277287375642</v>
      </c>
      <c r="I55" s="51">
        <f>+I12/I33</f>
        <v>5.5043899474493259</v>
      </c>
      <c r="J55" s="51">
        <f>+J12/J33</f>
        <v>5.9113361378131657</v>
      </c>
      <c r="K55" s="51">
        <f>+K12/K33</f>
        <v>6.3829900836245397</v>
      </c>
      <c r="L55" s="51">
        <f>+L12/L33</f>
        <v>6.6602880330999366</v>
      </c>
      <c r="M55" s="51">
        <f>+M12/M33</f>
        <v>5.9152542372881358</v>
      </c>
      <c r="N55" s="51">
        <f>+N12/N33</f>
        <v>5.230963555733819</v>
      </c>
      <c r="O55" s="51">
        <f>+O12/O33</f>
        <v>6.0490216174520732</v>
      </c>
      <c r="P55" s="51">
        <f>+P12/P33</f>
        <v>5.4710411687377505</v>
      </c>
      <c r="Q55" s="51">
        <f>+Q12/Q33</f>
        <v>6.1796409042002871</v>
      </c>
      <c r="R55" s="51">
        <f>+R12/R33</f>
        <v>5.907431853299637</v>
      </c>
    </row>
    <row r="56" spans="1:18" x14ac:dyDescent="0.25">
      <c r="A56" s="13" t="s">
        <v>19</v>
      </c>
      <c r="B56" s="51">
        <f>+B13/B34</f>
        <v>9.2613138874303491</v>
      </c>
      <c r="C56" s="51">
        <f>+C13/C34</f>
        <v>9.6055725130507525</v>
      </c>
      <c r="D56" s="51">
        <f>+D13/D34</f>
        <v>10.268292682926829</v>
      </c>
      <c r="E56" s="51">
        <f>+E13/E34</f>
        <v>10.585365853658537</v>
      </c>
      <c r="F56" s="51">
        <f>+F13/F34</f>
        <v>10.695699674569967</v>
      </c>
      <c r="G56" s="51">
        <f>+G13/G34</f>
        <v>11.123167465654173</v>
      </c>
      <c r="H56" s="51">
        <f>+H13/H34</f>
        <v>10.790055709725207</v>
      </c>
      <c r="I56" s="51">
        <f>+I13/I34</f>
        <v>11.390989230699322</v>
      </c>
      <c r="J56" s="51">
        <f>+J13/J34</f>
        <v>11.36677640173486</v>
      </c>
      <c r="K56" s="51">
        <f>+K13/K34</f>
        <v>9.4052135741793084</v>
      </c>
      <c r="L56" s="51">
        <f>+L13/L34</f>
        <v>11.451604269129112</v>
      </c>
      <c r="M56" s="51">
        <f>+M13/M34</f>
        <v>11.795454545454545</v>
      </c>
      <c r="N56" s="51">
        <f>+N13/N34</f>
        <v>12.646395851285714</v>
      </c>
      <c r="O56" s="51">
        <f>+O13/O34</f>
        <v>12.316197425080791</v>
      </c>
      <c r="P56" s="51">
        <f>+P13/P34</f>
        <v>13.406625724462865</v>
      </c>
      <c r="Q56" s="51">
        <f>+Q13/Q34</f>
        <v>14.147101919654945</v>
      </c>
      <c r="R56" s="51">
        <f>+R13/R34</f>
        <v>14.069913926755847</v>
      </c>
    </row>
    <row r="57" spans="1:18" x14ac:dyDescent="0.25">
      <c r="A57" s="13" t="s">
        <v>18</v>
      </c>
      <c r="B57" s="51">
        <f>+B14/B35</f>
        <v>6.424185439651251</v>
      </c>
      <c r="C57" s="51">
        <f>+C14/C35</f>
        <v>6.4538889473554679</v>
      </c>
      <c r="D57" s="51">
        <f>+D14/D35</f>
        <v>6.8761904761904766</v>
      </c>
      <c r="E57" s="51">
        <f>+E14/E35</f>
        <v>7.3063063063063067</v>
      </c>
      <c r="F57" s="51">
        <f>+F14/F35</f>
        <v>7.6507692307692299</v>
      </c>
      <c r="G57" s="51">
        <f>+G14/G35</f>
        <v>7.6853557861075661</v>
      </c>
      <c r="H57" s="51">
        <f>+H14/H35</f>
        <v>7.190771085657917</v>
      </c>
      <c r="I57" s="51">
        <f>+I14/I35</f>
        <v>6.37641329782375</v>
      </c>
      <c r="J57" s="51">
        <f>+J14/J35</f>
        <v>6.1371631761826864</v>
      </c>
      <c r="K57" s="51">
        <f>+K14/K35</f>
        <v>5.88079370581349</v>
      </c>
      <c r="L57" s="51">
        <f>+L14/L35</f>
        <v>5.6769031495419373</v>
      </c>
      <c r="M57" s="51">
        <f>+M14/M35</f>
        <v>5.5294117647058822</v>
      </c>
      <c r="N57" s="51">
        <f>+N14/N35</f>
        <v>6.1611420564739499</v>
      </c>
      <c r="O57" s="51">
        <f>+O14/O35</f>
        <v>5.3345925298719159</v>
      </c>
      <c r="P57" s="51">
        <f>+P14/P35</f>
        <v>5.4302816703076333</v>
      </c>
      <c r="Q57" s="51">
        <f>+Q14/Q35</f>
        <v>5.6919724774176821</v>
      </c>
      <c r="R57" s="51">
        <f>+R14/R35</f>
        <v>5.9784324245527687</v>
      </c>
    </row>
    <row r="58" spans="1:18" x14ac:dyDescent="0.25">
      <c r="A58" s="13" t="s">
        <v>21</v>
      </c>
      <c r="B58" s="51">
        <f>+B15/B36</f>
        <v>4.7194696221773906</v>
      </c>
      <c r="C58" s="51">
        <f>+C15/C36</f>
        <v>4.1079147720499378</v>
      </c>
      <c r="D58" s="51">
        <f>+D15/D36</f>
        <v>4.5227272727272725</v>
      </c>
      <c r="E58" s="51">
        <f>+E15/E36</f>
        <v>5.3913043478260869</v>
      </c>
      <c r="F58" s="51">
        <f>+F15/F36</f>
        <v>5.1542240476765722</v>
      </c>
      <c r="G58" s="51">
        <f>+G15/G36</f>
        <v>5.5334253591092208</v>
      </c>
      <c r="H58" s="51">
        <f>+H15/H36</f>
        <v>5.5938018040306252</v>
      </c>
      <c r="I58" s="51">
        <f>+I15/I36</f>
        <v>4.9498165567075718</v>
      </c>
      <c r="J58" s="51">
        <f>+J15/J36</f>
        <v>4.6518768602341227</v>
      </c>
      <c r="K58" s="51">
        <f>+K15/K36</f>
        <v>5.1802951876255792</v>
      </c>
      <c r="L58" s="51">
        <f>+L15/L36</f>
        <v>5.3452651190392295</v>
      </c>
      <c r="M58" s="51">
        <f>+M15/M36</f>
        <v>5.1842105263157894</v>
      </c>
      <c r="N58" s="51">
        <f>+N15/N36</f>
        <v>5.0133333333333336</v>
      </c>
      <c r="O58" s="51">
        <f>+O15/O36</f>
        <v>5.4161635003491124</v>
      </c>
      <c r="P58" s="51">
        <f>+P15/P36</f>
        <v>5.2958570539473193</v>
      </c>
      <c r="Q58" s="51">
        <f>+Q15/Q36</f>
        <v>5.3911274255801684</v>
      </c>
      <c r="R58" s="51">
        <f>+R15/R36</f>
        <v>5.6238601889321842</v>
      </c>
    </row>
    <row r="59" spans="1:18" x14ac:dyDescent="0.25">
      <c r="A59" s="13" t="s">
        <v>20</v>
      </c>
      <c r="B59" s="51">
        <f>+B16/B37</f>
        <v>4.0329398628976856</v>
      </c>
      <c r="C59" s="51">
        <f>+C16/C37</f>
        <v>3.9783319507489909</v>
      </c>
      <c r="D59" s="51">
        <f>+D16/D37</f>
        <v>4.6111111111111107</v>
      </c>
      <c r="E59" s="51">
        <f>+E16/E37</f>
        <v>4.96</v>
      </c>
      <c r="F59" s="51">
        <f>+F16/F37</f>
        <v>4.6988845641440919</v>
      </c>
      <c r="G59" s="51">
        <f>+G16/G37</f>
        <v>4.7551023682677247</v>
      </c>
      <c r="H59" s="51">
        <f>+H16/H37</f>
        <v>4.2137179117392556</v>
      </c>
      <c r="I59" s="51">
        <f>+I16/I37</f>
        <v>3.8980976863753209</v>
      </c>
      <c r="J59" s="51">
        <f>+J16/J37</f>
        <v>3.7918225315354506</v>
      </c>
      <c r="K59" s="51">
        <f>+K16/K37</f>
        <v>4.1120280672356913</v>
      </c>
      <c r="L59" s="51">
        <f>+L16/L37</f>
        <v>4.3061076858014111</v>
      </c>
      <c r="M59" s="51">
        <f>+M16/M37</f>
        <v>4.0975609756097562</v>
      </c>
      <c r="N59" s="51">
        <f>+N16/N37</f>
        <v>3.7798002629834495</v>
      </c>
      <c r="O59" s="51">
        <f>+O16/O37</f>
        <v>3.7728515213608862</v>
      </c>
      <c r="P59" s="51">
        <f>+P16/P37</f>
        <v>4.2119018349064685</v>
      </c>
      <c r="Q59" s="51">
        <f>+Q16/Q37</f>
        <v>4.6465386104646278</v>
      </c>
      <c r="R59" s="51">
        <f>+R16/R37</f>
        <v>4.6550563997896361</v>
      </c>
    </row>
    <row r="60" spans="1:18" ht="15.75" thickBot="1" x14ac:dyDescent="0.3">
      <c r="A60" s="18" t="s">
        <v>22</v>
      </c>
      <c r="B60" s="54">
        <f>+B17/B38</f>
        <v>5.9574114530161557</v>
      </c>
      <c r="C60" s="54">
        <f>+C17/C38</f>
        <v>6.5092781908693258</v>
      </c>
      <c r="D60" s="54">
        <f>+D17/D38</f>
        <v>7.1111111111111107</v>
      </c>
      <c r="E60" s="54">
        <f>+E17/E38</f>
        <v>7.5454545454545459</v>
      </c>
      <c r="F60" s="54">
        <f>+F17/F38</f>
        <v>6.9606034960749401</v>
      </c>
      <c r="G60" s="54">
        <f>+G17/G38</f>
        <v>7.2136028987803691</v>
      </c>
      <c r="H60" s="54">
        <f>+H17/H38</f>
        <v>7.8132366612728781</v>
      </c>
      <c r="I60" s="54">
        <f>+I17/I38</f>
        <v>8.1615835881681598</v>
      </c>
      <c r="J60" s="54">
        <f>+J17/J38</f>
        <v>8.0571476120042913</v>
      </c>
      <c r="K60" s="54">
        <f>+K17/K38</f>
        <v>8.5756604508172281</v>
      </c>
      <c r="L60" s="54">
        <f>+L17/L38</f>
        <v>8.738057031507017</v>
      </c>
      <c r="M60" s="54">
        <f>+M17/M38</f>
        <v>9.3076923076923084</v>
      </c>
      <c r="N60" s="54">
        <f>+N17/N38</f>
        <v>9.5</v>
      </c>
      <c r="O60" s="54">
        <f>+O17/O38</f>
        <v>9.7018993717045561</v>
      </c>
      <c r="P60" s="54">
        <f>+P17/P38</f>
        <v>9.5923982765811875</v>
      </c>
      <c r="Q60" s="54">
        <f>+Q17/Q38</f>
        <v>10.113166965847219</v>
      </c>
      <c r="R60" s="54">
        <f>+R17/R38</f>
        <v>11.264824572580364</v>
      </c>
    </row>
    <row r="61" spans="1:18" ht="15.75" thickBot="1" x14ac:dyDescent="0.3">
      <c r="A61" s="57" t="s">
        <v>23</v>
      </c>
      <c r="B61" s="58">
        <f>+B18/B39</f>
        <v>7.229756168348727</v>
      </c>
      <c r="C61" s="58">
        <f>+C18/C39</f>
        <v>6.797098616807518</v>
      </c>
      <c r="D61" s="58">
        <f>+D18/D39</f>
        <v>7.6263360727423466</v>
      </c>
      <c r="E61" s="58">
        <f>+E18/E39</f>
        <v>8.2464436755094201</v>
      </c>
      <c r="F61" s="58">
        <f>+F18/F39</f>
        <v>7.8982325801388278</v>
      </c>
      <c r="G61" s="58">
        <f>+G18/G39</f>
        <v>7.7433239059779266</v>
      </c>
      <c r="H61" s="58">
        <f>+H18/H39</f>
        <v>7.5025141603948926</v>
      </c>
      <c r="I61" s="58">
        <f>+I18/I39</f>
        <v>6.3089609406914251</v>
      </c>
      <c r="J61" s="58">
        <f>+J18/J39</f>
        <v>6.1894858717108159</v>
      </c>
      <c r="K61" s="58">
        <f>+K18/K39</f>
        <v>6.6219954408295028</v>
      </c>
      <c r="L61" s="58">
        <f>+L18/L39</f>
        <v>6.1407128630726122</v>
      </c>
      <c r="M61" s="58">
        <f>+M18/M39</f>
        <v>5.9781722550953322</v>
      </c>
      <c r="N61" s="58">
        <f>+N18/N39</f>
        <v>6.0577588999753997</v>
      </c>
      <c r="O61" s="58">
        <f>+O18/O39</f>
        <v>6.4369482842594401</v>
      </c>
      <c r="P61" s="58">
        <f>+P18/P39</f>
        <v>7.0536392395240197</v>
      </c>
      <c r="Q61" s="58">
        <f>+Q18/Q39</f>
        <v>7.9831616216869454</v>
      </c>
      <c r="R61" s="58">
        <f>+R18/R39</f>
        <v>8.0512193982793914</v>
      </c>
    </row>
    <row r="62" spans="1:18" x14ac:dyDescent="0.25">
      <c r="A62" s="26" t="s">
        <v>24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</sheetData>
  <pageMargins left="0.7" right="0.7" top="0.75" bottom="0.75" header="0.3" footer="0.3"/>
  <pageSetup paperSize="9" orientation="portrait" r:id="rId1"/>
  <ignoredErrors>
    <ignoredError sqref="U26:AH26 Z5:AH5 F5:R5 AI5:AL5 AI26:AL26 F26:R26 F48:R48" numberStoredAsText="1"/>
    <ignoredError sqref="B18:E18 B39:E39" formulaRange="1"/>
    <ignoredError sqref="B51:R51 C55:R55 C57:R5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2"/>
  <sheetViews>
    <sheetView tabSelected="1" zoomScale="70" zoomScaleNormal="70" workbookViewId="0">
      <selection activeCell="S50" sqref="S50"/>
    </sheetView>
  </sheetViews>
  <sheetFormatPr baseColWidth="10" defaultColWidth="11.42578125" defaultRowHeight="15" x14ac:dyDescent="0.25"/>
  <cols>
    <col min="1" max="1" width="22" customWidth="1"/>
    <col min="2" max="18" width="9.7109375" customWidth="1"/>
    <col min="19" max="19" width="14.140625" customWidth="1"/>
  </cols>
  <sheetData>
    <row r="2" spans="1:20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15.75" thickBot="1" x14ac:dyDescent="0.3">
      <c r="A4" s="2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52.5" thickBot="1" x14ac:dyDescent="0.3">
      <c r="A5" s="4" t="s">
        <v>2</v>
      </c>
      <c r="B5" s="5">
        <v>2008</v>
      </c>
      <c r="C5" s="5">
        <v>2009</v>
      </c>
      <c r="D5" s="5">
        <v>2010</v>
      </c>
      <c r="E5" s="5">
        <v>2011</v>
      </c>
      <c r="F5" s="6" t="s">
        <v>3</v>
      </c>
      <c r="G5" s="6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29</v>
      </c>
      <c r="N5" s="7" t="s">
        <v>30</v>
      </c>
      <c r="O5" s="67" t="s">
        <v>38</v>
      </c>
      <c r="P5" s="67" t="s">
        <v>39</v>
      </c>
      <c r="Q5" s="139" t="s">
        <v>40</v>
      </c>
      <c r="R5" s="138" t="s">
        <v>41</v>
      </c>
      <c r="S5" s="137" t="s">
        <v>42</v>
      </c>
    </row>
    <row r="6" spans="1:20" x14ac:dyDescent="0.25">
      <c r="A6" s="8" t="s">
        <v>10</v>
      </c>
      <c r="B6" s="9">
        <v>12449.072</v>
      </c>
      <c r="C6" s="9">
        <v>13115.98</v>
      </c>
      <c r="D6" s="9">
        <v>17543</v>
      </c>
      <c r="E6" s="9">
        <v>21915</v>
      </c>
      <c r="F6" s="10">
        <v>21608.177</v>
      </c>
      <c r="G6" s="11">
        <v>22859.012051028789</v>
      </c>
      <c r="H6" s="12">
        <v>23906.420999999998</v>
      </c>
      <c r="I6" s="12">
        <v>19484.36</v>
      </c>
      <c r="J6" s="12">
        <v>20993.350999999999</v>
      </c>
      <c r="K6" s="12">
        <v>25460.628000000001</v>
      </c>
      <c r="L6" s="12">
        <v>24164.374</v>
      </c>
      <c r="M6" s="12">
        <v>24251</v>
      </c>
      <c r="N6" s="12">
        <v>24645.6349601209</v>
      </c>
      <c r="O6" s="12">
        <v>26849.131556167598</v>
      </c>
      <c r="P6" s="12">
        <v>32980.786338911501</v>
      </c>
      <c r="Q6" s="11">
        <v>37277.981476360103</v>
      </c>
      <c r="R6" s="134">
        <v>38786.433083537297</v>
      </c>
      <c r="S6" s="63">
        <f>_xlfn.RRI(16,B6,R6)</f>
        <v>7.3609705719548169E-2</v>
      </c>
      <c r="T6" s="65"/>
    </row>
    <row r="7" spans="1:20" x14ac:dyDescent="0.25">
      <c r="A7" s="13" t="s">
        <v>11</v>
      </c>
      <c r="B7" s="14">
        <v>8551.3629999999994</v>
      </c>
      <c r="C7" s="14">
        <v>7071.1360000000004</v>
      </c>
      <c r="D7" s="14">
        <v>7761</v>
      </c>
      <c r="E7" s="14">
        <v>8304</v>
      </c>
      <c r="F7" s="15">
        <v>8361.9470000000001</v>
      </c>
      <c r="G7" s="16">
        <v>8913.3546038027962</v>
      </c>
      <c r="H7" s="17">
        <v>7446.2030000000004</v>
      </c>
      <c r="I7" s="17">
        <v>6730.99</v>
      </c>
      <c r="J7" s="17">
        <v>5956.799</v>
      </c>
      <c r="K7" s="17">
        <v>6239.5609999999997</v>
      </c>
      <c r="L7" s="17">
        <v>6722.3739999999998</v>
      </c>
      <c r="M7" s="17">
        <v>7386</v>
      </c>
      <c r="N7" s="66">
        <v>8640.5126509999991</v>
      </c>
      <c r="O7" s="66">
        <v>9956.7489239999995</v>
      </c>
      <c r="P7" s="66">
        <v>10911.678835000001</v>
      </c>
      <c r="Q7" s="117">
        <v>12884.070218999999</v>
      </c>
      <c r="R7" s="135">
        <v>13131.579395999999</v>
      </c>
      <c r="S7" s="62">
        <f t="shared" ref="S7:S19" si="0">_xlfn.RRI(16,B7,R7)</f>
        <v>2.7170649558625914E-2</v>
      </c>
      <c r="T7" s="65"/>
    </row>
    <row r="8" spans="1:20" x14ac:dyDescent="0.25">
      <c r="A8" s="13" t="s">
        <v>13</v>
      </c>
      <c r="B8" s="14">
        <v>3241.7820000000002</v>
      </c>
      <c r="C8" s="14">
        <v>3331.9270000000001</v>
      </c>
      <c r="D8" s="14">
        <v>4018</v>
      </c>
      <c r="E8" s="14">
        <v>4931</v>
      </c>
      <c r="F8" s="15">
        <v>5571.0789999999997</v>
      </c>
      <c r="G8" s="16">
        <v>5760.3893924020458</v>
      </c>
      <c r="H8" s="17">
        <v>5264.1220000000003</v>
      </c>
      <c r="I8" s="17">
        <v>5851.9759999999997</v>
      </c>
      <c r="J8" s="17">
        <v>5376.76</v>
      </c>
      <c r="K8" s="17">
        <v>6174.5450000000001</v>
      </c>
      <c r="L8" s="17">
        <v>4874.4780000000001</v>
      </c>
      <c r="M8" s="17">
        <v>4675</v>
      </c>
      <c r="N8" s="17">
        <v>5541.9314940000004</v>
      </c>
      <c r="O8" s="17">
        <v>7030.4545740000003</v>
      </c>
      <c r="P8" s="17">
        <v>8698.7427179999995</v>
      </c>
      <c r="Q8" s="16">
        <v>9461.8240310000001</v>
      </c>
      <c r="R8" s="135">
        <v>9680.6677220000001</v>
      </c>
      <c r="S8" s="62">
        <f t="shared" si="0"/>
        <v>7.0767286035201549E-2</v>
      </c>
      <c r="T8" s="65"/>
    </row>
    <row r="9" spans="1:20" x14ac:dyDescent="0.25">
      <c r="A9" s="13" t="s">
        <v>15</v>
      </c>
      <c r="B9" s="14">
        <v>1071.8820000000001</v>
      </c>
      <c r="C9" s="14">
        <v>1064.354</v>
      </c>
      <c r="D9" s="14">
        <v>1181</v>
      </c>
      <c r="E9" s="14">
        <v>1318</v>
      </c>
      <c r="F9" s="15">
        <v>1433.7049999999999</v>
      </c>
      <c r="G9" s="16">
        <v>1530.6932914566253</v>
      </c>
      <c r="H9" s="17">
        <v>1601.6089999999999</v>
      </c>
      <c r="I9" s="17">
        <v>1758.2840000000001</v>
      </c>
      <c r="J9" s="17">
        <v>1404.3979999999999</v>
      </c>
      <c r="K9" s="17">
        <v>1958.3119999999999</v>
      </c>
      <c r="L9" s="17">
        <v>1974.2360000000001</v>
      </c>
      <c r="M9" s="17">
        <v>1937</v>
      </c>
      <c r="N9" s="17">
        <v>2705.8459830710008</v>
      </c>
      <c r="O9" s="17">
        <v>3102.5642346210011</v>
      </c>
      <c r="P9" s="17">
        <v>3315.1102445810025</v>
      </c>
      <c r="Q9" s="16">
        <v>3652.8225386209992</v>
      </c>
      <c r="R9" s="135">
        <v>3895.3080446610002</v>
      </c>
      <c r="S9" s="62">
        <f t="shared" si="0"/>
        <v>8.3988505132366775E-2</v>
      </c>
      <c r="T9" s="65"/>
    </row>
    <row r="10" spans="1:20" x14ac:dyDescent="0.25">
      <c r="A10" s="13" t="s">
        <v>14</v>
      </c>
      <c r="B10" s="14">
        <v>1609.0119999999999</v>
      </c>
      <c r="C10" s="14">
        <v>1505.5440000000001</v>
      </c>
      <c r="D10" s="14">
        <v>1805</v>
      </c>
      <c r="E10" s="14">
        <v>1995</v>
      </c>
      <c r="F10" s="15">
        <v>2123.9940000000001</v>
      </c>
      <c r="G10" s="16">
        <v>1940.4727468825045</v>
      </c>
      <c r="H10" s="17">
        <v>1998.864</v>
      </c>
      <c r="I10" s="17">
        <v>1652.2149999999999</v>
      </c>
      <c r="J10" s="17">
        <v>1706.251</v>
      </c>
      <c r="K10" s="17">
        <v>1892.204</v>
      </c>
      <c r="L10" s="17">
        <v>1928.884</v>
      </c>
      <c r="M10" s="17">
        <v>1620</v>
      </c>
      <c r="N10" s="17">
        <v>1991.22688662</v>
      </c>
      <c r="O10" s="17">
        <v>2223.1297347399995</v>
      </c>
      <c r="P10" s="17">
        <v>2277.6166980300004</v>
      </c>
      <c r="Q10" s="16">
        <v>2356.2036942499999</v>
      </c>
      <c r="R10" s="135">
        <v>2680.1856081599999</v>
      </c>
      <c r="S10" s="62">
        <f t="shared" si="0"/>
        <v>3.2405594401872406E-2</v>
      </c>
      <c r="T10" s="65"/>
    </row>
    <row r="11" spans="1:20" x14ac:dyDescent="0.25">
      <c r="A11" s="13" t="s">
        <v>17</v>
      </c>
      <c r="B11" s="14">
        <v>678.70699999999999</v>
      </c>
      <c r="C11" s="14">
        <v>742.30799999999999</v>
      </c>
      <c r="D11" s="14">
        <v>825</v>
      </c>
      <c r="E11" s="14">
        <v>923</v>
      </c>
      <c r="F11" s="15">
        <v>976.85400000000004</v>
      </c>
      <c r="G11" s="16">
        <v>1044.3228875783996</v>
      </c>
      <c r="H11" s="17">
        <v>1126.1010000000001</v>
      </c>
      <c r="I11" s="17">
        <v>1172.433</v>
      </c>
      <c r="J11" s="17">
        <v>1165.636</v>
      </c>
      <c r="K11" s="17">
        <v>1267.2539999999999</v>
      </c>
      <c r="L11" s="17">
        <v>1339.107</v>
      </c>
      <c r="M11" s="17">
        <v>1392</v>
      </c>
      <c r="N11" s="17">
        <v>1818.67544739</v>
      </c>
      <c r="O11" s="17">
        <v>2003.0591455899998</v>
      </c>
      <c r="P11" s="17">
        <v>2182.2453266799998</v>
      </c>
      <c r="Q11" s="16">
        <v>2237.5348423699998</v>
      </c>
      <c r="R11" s="135">
        <v>2238.9050511</v>
      </c>
      <c r="S11" s="62">
        <f t="shared" si="0"/>
        <v>7.7449897646687305E-2</v>
      </c>
      <c r="T11" s="65"/>
    </row>
    <row r="12" spans="1:20" x14ac:dyDescent="0.25">
      <c r="A12" s="13" t="s">
        <v>16</v>
      </c>
      <c r="B12" s="14">
        <v>1059.3130000000001</v>
      </c>
      <c r="C12" s="14">
        <v>1040.5989999999999</v>
      </c>
      <c r="D12" s="14">
        <v>1207</v>
      </c>
      <c r="E12" s="14">
        <v>1398</v>
      </c>
      <c r="F12" s="15">
        <v>1502.2660000000001</v>
      </c>
      <c r="G12" s="16">
        <v>1583.7104221834545</v>
      </c>
      <c r="H12" s="17">
        <v>1560.337</v>
      </c>
      <c r="I12" s="17">
        <v>1539.7429999999999</v>
      </c>
      <c r="J12" s="17">
        <v>1611.779</v>
      </c>
      <c r="K12" s="17">
        <v>1733.4349999999999</v>
      </c>
      <c r="L12" s="17">
        <v>1841.5429999999999</v>
      </c>
      <c r="M12" s="17">
        <v>1745</v>
      </c>
      <c r="N12" s="17">
        <v>1617.1890000000001</v>
      </c>
      <c r="O12" s="17">
        <v>2063.5952459999999</v>
      </c>
      <c r="P12" s="17">
        <v>1950.144708</v>
      </c>
      <c r="Q12" s="16">
        <v>2129.0858629999998</v>
      </c>
      <c r="R12" s="135">
        <v>2003.4360830000001</v>
      </c>
      <c r="S12" s="62">
        <f t="shared" si="0"/>
        <v>4.0631455545524053E-2</v>
      </c>
      <c r="T12" s="65"/>
    </row>
    <row r="13" spans="1:20" x14ac:dyDescent="0.25">
      <c r="A13" s="13" t="s">
        <v>19</v>
      </c>
      <c r="B13" s="14">
        <v>350.62799999999999</v>
      </c>
      <c r="C13" s="14">
        <v>378.82600000000002</v>
      </c>
      <c r="D13" s="14">
        <v>421</v>
      </c>
      <c r="E13" s="14">
        <v>434</v>
      </c>
      <c r="F13" s="15">
        <v>460.12900000000002</v>
      </c>
      <c r="G13" s="16">
        <v>509.58281244997596</v>
      </c>
      <c r="H13" s="17">
        <v>517.13499999999999</v>
      </c>
      <c r="I13" s="17">
        <v>501.363</v>
      </c>
      <c r="J13" s="17">
        <v>435.05200000000002</v>
      </c>
      <c r="K13" s="17">
        <v>475.31727892456007</v>
      </c>
      <c r="L13" s="17">
        <v>684.55399999999997</v>
      </c>
      <c r="M13" s="17">
        <v>519</v>
      </c>
      <c r="N13" s="17">
        <v>796.72293863100003</v>
      </c>
      <c r="O13" s="17">
        <v>962.680447441002</v>
      </c>
      <c r="P13" s="17">
        <v>1136.2466421010001</v>
      </c>
      <c r="Q13" s="16">
        <v>1157.3495657360002</v>
      </c>
      <c r="R13" s="135">
        <v>1204.7178217620001</v>
      </c>
      <c r="S13" s="62">
        <f t="shared" si="0"/>
        <v>8.0195643189102439E-2</v>
      </c>
      <c r="T13" s="65"/>
    </row>
    <row r="14" spans="1:20" x14ac:dyDescent="0.25">
      <c r="A14" s="13" t="s">
        <v>18</v>
      </c>
      <c r="B14" s="14">
        <v>647.16999999999996</v>
      </c>
      <c r="C14" s="14">
        <v>618.1</v>
      </c>
      <c r="D14" s="14">
        <v>722</v>
      </c>
      <c r="E14" s="14">
        <v>811</v>
      </c>
      <c r="F14" s="15">
        <v>924.97799999999995</v>
      </c>
      <c r="G14" s="16">
        <v>976.70697398901939</v>
      </c>
      <c r="H14" s="17">
        <v>918.47</v>
      </c>
      <c r="I14" s="17">
        <v>907.42100000000005</v>
      </c>
      <c r="J14" s="17">
        <v>907.846</v>
      </c>
      <c r="K14" s="17">
        <v>899.19100000000003</v>
      </c>
      <c r="L14" s="17">
        <v>902.84900000000005</v>
      </c>
      <c r="M14" s="17">
        <v>846</v>
      </c>
      <c r="N14" s="17">
        <v>1190.03074935</v>
      </c>
      <c r="O14" s="17">
        <v>1230.4295923900002</v>
      </c>
      <c r="P14" s="17">
        <v>1233.5150789300001</v>
      </c>
      <c r="Q14" s="16">
        <v>1216.6281014900001</v>
      </c>
      <c r="R14" s="135">
        <v>1201.97130004</v>
      </c>
      <c r="S14" s="62">
        <f t="shared" si="0"/>
        <v>3.9452702121913985E-2</v>
      </c>
      <c r="T14" s="65"/>
    </row>
    <row r="15" spans="1:20" x14ac:dyDescent="0.25">
      <c r="A15" s="13" t="s">
        <v>12</v>
      </c>
      <c r="B15" s="14">
        <v>4365.0020000000004</v>
      </c>
      <c r="C15" s="14">
        <v>5726.5969999999998</v>
      </c>
      <c r="D15" s="14">
        <v>6230</v>
      </c>
      <c r="E15" s="14">
        <v>5102</v>
      </c>
      <c r="F15" s="15">
        <v>7073.9350000000004</v>
      </c>
      <c r="G15" s="16">
        <v>6255.6483789058057</v>
      </c>
      <c r="H15" s="17">
        <v>9129.3119999999999</v>
      </c>
      <c r="I15" s="17">
        <v>9129.3119999999999</v>
      </c>
      <c r="J15" s="17">
        <v>22326</v>
      </c>
      <c r="K15" s="17">
        <v>22300.966</v>
      </c>
      <c r="L15" s="70">
        <v>0.20300000000000001</v>
      </c>
      <c r="M15" s="17">
        <v>224</v>
      </c>
      <c r="N15" s="17">
        <v>213.35608360000001</v>
      </c>
      <c r="O15" s="17">
        <v>305.44167848000001</v>
      </c>
      <c r="P15" s="17">
        <v>421.61201418000104</v>
      </c>
      <c r="Q15" s="16">
        <v>505.85614466999999</v>
      </c>
      <c r="R15" s="135">
        <v>769.71514066999896</v>
      </c>
      <c r="S15" s="62">
        <f t="shared" si="0"/>
        <v>-0.1027848487361086</v>
      </c>
      <c r="T15" s="65"/>
    </row>
    <row r="16" spans="1:20" x14ac:dyDescent="0.25">
      <c r="A16" s="13" t="s">
        <v>21</v>
      </c>
      <c r="B16" s="14">
        <v>195.268924</v>
      </c>
      <c r="C16" s="14">
        <v>174.53587100000001</v>
      </c>
      <c r="D16" s="14">
        <v>199</v>
      </c>
      <c r="E16" s="14">
        <v>248</v>
      </c>
      <c r="F16" s="14">
        <v>256</v>
      </c>
      <c r="G16" s="16">
        <v>295.47030040005899</v>
      </c>
      <c r="H16" s="16">
        <v>305.5139433554603</v>
      </c>
      <c r="I16" s="16">
        <v>284.02168177912029</v>
      </c>
      <c r="J16" s="17">
        <v>267.08314181797039</v>
      </c>
      <c r="K16" s="17">
        <v>305.48820802761998</v>
      </c>
      <c r="L16" s="17">
        <v>294.17086621366985</v>
      </c>
      <c r="M16" s="17">
        <v>394</v>
      </c>
      <c r="N16" s="17">
        <v>376</v>
      </c>
      <c r="O16" s="17">
        <v>480.90685500000001</v>
      </c>
      <c r="P16" s="17">
        <v>488.38523500000002</v>
      </c>
      <c r="Q16" s="16">
        <v>468.09881200000001</v>
      </c>
      <c r="R16" s="135">
        <v>481.96576299999998</v>
      </c>
      <c r="S16" s="62">
        <f t="shared" si="0"/>
        <v>5.8093242971273718E-2</v>
      </c>
      <c r="T16" s="65"/>
    </row>
    <row r="17" spans="1:20" x14ac:dyDescent="0.25">
      <c r="A17" s="13" t="s">
        <v>20</v>
      </c>
      <c r="B17" s="14">
        <v>259.24099999999999</v>
      </c>
      <c r="C17" s="14">
        <v>284.41300000000001</v>
      </c>
      <c r="D17" s="14">
        <v>332</v>
      </c>
      <c r="E17" s="14">
        <v>372</v>
      </c>
      <c r="F17" s="15">
        <v>359.75599999999997</v>
      </c>
      <c r="G17" s="16">
        <v>384.94350624312199</v>
      </c>
      <c r="H17" s="17">
        <v>365.22399999999999</v>
      </c>
      <c r="I17" s="17">
        <v>341.18099999999998</v>
      </c>
      <c r="J17" s="17">
        <v>348.69600000000003</v>
      </c>
      <c r="K17" s="17">
        <v>392.637</v>
      </c>
      <c r="L17" s="17">
        <v>386.92099999999999</v>
      </c>
      <c r="M17" s="17">
        <v>336</v>
      </c>
      <c r="N17" s="17">
        <v>347.82100000000003</v>
      </c>
      <c r="O17" s="17">
        <v>366.999593</v>
      </c>
      <c r="P17" s="17">
        <v>414.78352699999999</v>
      </c>
      <c r="Q17" s="16">
        <v>454.46812799999998</v>
      </c>
      <c r="R17" s="135">
        <v>472.84489500000001</v>
      </c>
      <c r="S17" s="62">
        <f t="shared" si="0"/>
        <v>3.8277489961646705E-2</v>
      </c>
      <c r="T17" s="65"/>
    </row>
    <row r="18" spans="1:20" ht="15.75" thickBot="1" x14ac:dyDescent="0.3">
      <c r="A18" s="18" t="s">
        <v>22</v>
      </c>
      <c r="B18" s="19">
        <v>149.276926</v>
      </c>
      <c r="C18" s="19">
        <v>185.70705100000001</v>
      </c>
      <c r="D18" s="19">
        <v>192</v>
      </c>
      <c r="E18" s="19">
        <v>249</v>
      </c>
      <c r="F18" s="19">
        <v>238.51900000000001</v>
      </c>
      <c r="G18" s="20">
        <v>275.0604133448</v>
      </c>
      <c r="H18" s="20">
        <v>278.12961372870939</v>
      </c>
      <c r="I18" s="20">
        <v>307.47807182351931</v>
      </c>
      <c r="J18" s="21">
        <v>347.35944167711972</v>
      </c>
      <c r="K18" s="21">
        <v>378.14630312560001</v>
      </c>
      <c r="L18" s="22">
        <v>362.88728803694022</v>
      </c>
      <c r="M18" s="17">
        <v>363</v>
      </c>
      <c r="N18" s="17">
        <v>418</v>
      </c>
      <c r="O18" s="17">
        <v>483.44159999999999</v>
      </c>
      <c r="P18" s="17">
        <v>439.20170100000001</v>
      </c>
      <c r="Q18" s="16">
        <v>433.43754300000001</v>
      </c>
      <c r="R18" s="135">
        <v>446.29216300000002</v>
      </c>
      <c r="S18" s="62">
        <f t="shared" si="0"/>
        <v>7.0845118051588107E-2</v>
      </c>
      <c r="T18" s="65"/>
    </row>
    <row r="19" spans="1:20" ht="15.75" thickBot="1" x14ac:dyDescent="0.3">
      <c r="A19" s="4" t="s">
        <v>23</v>
      </c>
      <c r="B19" s="23">
        <f>SUM(B6:B18)</f>
        <v>34627.717850000001</v>
      </c>
      <c r="C19" s="23">
        <f>SUM(C6:C18)</f>
        <v>35240.026921999997</v>
      </c>
      <c r="D19" s="23">
        <f>SUM(D6:D18)</f>
        <v>42436</v>
      </c>
      <c r="E19" s="23">
        <f>SUM(E6:E18)</f>
        <v>48000</v>
      </c>
      <c r="F19" s="23">
        <f>SUM(F6:F18)</f>
        <v>50891.339000000007</v>
      </c>
      <c r="G19" s="24">
        <f>SUM(G6:G18)</f>
        <v>52329.367780667402</v>
      </c>
      <c r="H19" s="25">
        <f>SUM(H6:H18)</f>
        <v>54417.441557084167</v>
      </c>
      <c r="I19" s="25">
        <f>SUM(I6:I18)</f>
        <v>49660.777753602633</v>
      </c>
      <c r="J19" s="25">
        <f>SUM(J6:J18)</f>
        <v>62847.010583495095</v>
      </c>
      <c r="K19" s="25">
        <f>SUM(K6:K18)</f>
        <v>69477.684790077765</v>
      </c>
      <c r="L19" s="25">
        <f>SUM(L6:L18)</f>
        <v>45476.581154250605</v>
      </c>
      <c r="M19" s="25">
        <f>SUM(M6:M18)</f>
        <v>45688</v>
      </c>
      <c r="N19" s="25">
        <f>SUM(N6:N18)</f>
        <v>50302.9471937829</v>
      </c>
      <c r="O19" s="25">
        <f>SUM(O6:O18)</f>
        <v>57058.583181429603</v>
      </c>
      <c r="P19" s="25">
        <f>SUM(P6:P18)</f>
        <v>66450.069067413511</v>
      </c>
      <c r="Q19" s="24">
        <f>SUM(Q6:Q18)</f>
        <v>74235.360959497106</v>
      </c>
      <c r="R19" s="136">
        <f>SUM(R6:R18)</f>
        <v>76994.022071930274</v>
      </c>
      <c r="S19" s="69">
        <f t="shared" si="0"/>
        <v>5.1210211679004525E-2</v>
      </c>
    </row>
    <row r="20" spans="1:20" x14ac:dyDescent="0.25">
      <c r="A20" s="26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0" x14ac:dyDescent="0.25">
      <c r="A21" s="2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0" x14ac:dyDescent="0.25">
      <c r="A22" s="2"/>
      <c r="B22" s="2"/>
      <c r="C22" s="2"/>
      <c r="D22" s="27"/>
      <c r="E22" s="2"/>
      <c r="F22" s="2"/>
      <c r="G22" s="2"/>
      <c r="H22" s="2"/>
      <c r="I22" s="2"/>
      <c r="J22" s="27"/>
      <c r="K22" s="27"/>
      <c r="L22" s="27"/>
      <c r="M22" s="27"/>
      <c r="N22" s="27"/>
      <c r="O22" s="27"/>
      <c r="P22" s="27"/>
      <c r="Q22" s="27"/>
      <c r="R22" s="27"/>
      <c r="S22" s="2"/>
    </row>
    <row r="23" spans="1:20" x14ac:dyDescent="0.25">
      <c r="A23" s="1" t="s">
        <v>25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20" x14ac:dyDescent="0.25">
      <c r="A24" s="1" t="s">
        <v>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20" ht="15.75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20" ht="52.5" thickBot="1" x14ac:dyDescent="0.3">
      <c r="A26" s="4" t="s">
        <v>2</v>
      </c>
      <c r="B26" s="5">
        <v>2008</v>
      </c>
      <c r="C26" s="5">
        <v>2009</v>
      </c>
      <c r="D26" s="5">
        <v>2010</v>
      </c>
      <c r="E26" s="5">
        <v>2011</v>
      </c>
      <c r="F26" s="6" t="s">
        <v>3</v>
      </c>
      <c r="G26" s="6" t="s">
        <v>4</v>
      </c>
      <c r="H26" s="7" t="s">
        <v>5</v>
      </c>
      <c r="I26" s="7" t="s">
        <v>6</v>
      </c>
      <c r="J26" s="7" t="s">
        <v>7</v>
      </c>
      <c r="K26" s="7" t="s">
        <v>8</v>
      </c>
      <c r="L26" s="7" t="s">
        <v>9</v>
      </c>
      <c r="M26" s="7" t="s">
        <v>29</v>
      </c>
      <c r="N26" s="7" t="s">
        <v>30</v>
      </c>
      <c r="O26" s="67" t="s">
        <v>38</v>
      </c>
      <c r="P26" s="67" t="s">
        <v>39</v>
      </c>
      <c r="Q26" s="139" t="s">
        <v>40</v>
      </c>
      <c r="R26" s="138" t="s">
        <v>41</v>
      </c>
      <c r="S26" s="137" t="s">
        <v>42</v>
      </c>
    </row>
    <row r="27" spans="1:20" x14ac:dyDescent="0.25">
      <c r="A27" s="8" t="s">
        <v>10</v>
      </c>
      <c r="B27" s="9">
        <v>1632.0554059999999</v>
      </c>
      <c r="C27" s="28">
        <v>1768.9185689999999</v>
      </c>
      <c r="D27" s="9">
        <v>2067</v>
      </c>
      <c r="E27" s="9">
        <v>2347</v>
      </c>
      <c r="F27" s="29">
        <v>2588.002</v>
      </c>
      <c r="G27" s="29">
        <v>2892.014291</v>
      </c>
      <c r="H27" s="30">
        <v>3168.2220000000002</v>
      </c>
      <c r="I27" s="30">
        <v>3401.942</v>
      </c>
      <c r="J27" s="30">
        <v>3552.9490000000001</v>
      </c>
      <c r="K27" s="30">
        <v>3921.7220000000002</v>
      </c>
      <c r="L27" s="30">
        <v>4180.826</v>
      </c>
      <c r="M27" s="29">
        <v>4355</v>
      </c>
      <c r="N27" s="32">
        <v>4742.8879999999999</v>
      </c>
      <c r="O27" s="12">
        <v>4956.542488</v>
      </c>
      <c r="P27" s="12">
        <v>5334.5809719999997</v>
      </c>
      <c r="Q27" s="11">
        <v>5332.3744889999998</v>
      </c>
      <c r="R27" s="134">
        <v>5651.9070449999999</v>
      </c>
      <c r="S27" s="63">
        <f>_xlfn.RRI(16,B27,R27)</f>
        <v>8.0727635429086675E-2</v>
      </c>
    </row>
    <row r="28" spans="1:20" x14ac:dyDescent="0.25">
      <c r="A28" s="13" t="s">
        <v>11</v>
      </c>
      <c r="B28" s="14">
        <v>932.82597199999998</v>
      </c>
      <c r="C28" s="31">
        <v>909.74339299999997</v>
      </c>
      <c r="D28" s="14">
        <v>915</v>
      </c>
      <c r="E28" s="14">
        <v>966</v>
      </c>
      <c r="F28" s="15">
        <v>985.34299999999996</v>
      </c>
      <c r="G28" s="15">
        <v>996.93399999999997</v>
      </c>
      <c r="H28" s="32">
        <v>775.71900000000005</v>
      </c>
      <c r="I28" s="32">
        <v>815.38400000000001</v>
      </c>
      <c r="J28" s="32">
        <v>832.24599999999998</v>
      </c>
      <c r="K28" s="32">
        <v>915.92899999999997</v>
      </c>
      <c r="L28" s="32">
        <v>955.73699999999997</v>
      </c>
      <c r="M28" s="15">
        <v>1022</v>
      </c>
      <c r="N28" s="32">
        <v>1111.5170000000001</v>
      </c>
      <c r="O28" s="66">
        <v>1166.169036</v>
      </c>
      <c r="P28" s="66">
        <v>1218.456729</v>
      </c>
      <c r="Q28" s="117">
        <v>1198.087565</v>
      </c>
      <c r="R28" s="135">
        <v>1192.271467</v>
      </c>
      <c r="S28" s="62">
        <f t="shared" ref="S28:S40" si="1">_xlfn.RRI(16,B28,R28)</f>
        <v>1.5455526617823789E-2</v>
      </c>
    </row>
    <row r="29" spans="1:20" x14ac:dyDescent="0.25">
      <c r="A29" s="13" t="s">
        <v>13</v>
      </c>
      <c r="B29" s="14">
        <v>510.78202099999999</v>
      </c>
      <c r="C29" s="33">
        <v>532.08764499999995</v>
      </c>
      <c r="D29" s="34">
        <v>587.49599999999998</v>
      </c>
      <c r="E29" s="14">
        <v>649</v>
      </c>
      <c r="F29" s="15">
        <v>677.49599999999998</v>
      </c>
      <c r="G29" s="15">
        <v>706.74202500000001</v>
      </c>
      <c r="H29" s="32">
        <v>689.29200000000003</v>
      </c>
      <c r="I29" s="32">
        <v>728.53499999999997</v>
      </c>
      <c r="J29" s="32">
        <v>736.21</v>
      </c>
      <c r="K29" s="32">
        <v>741</v>
      </c>
      <c r="L29" s="32">
        <v>702.42700000000002</v>
      </c>
      <c r="M29" s="15">
        <v>670</v>
      </c>
      <c r="N29" s="32">
        <v>689.83900000000006</v>
      </c>
      <c r="O29" s="17">
        <v>763.503918</v>
      </c>
      <c r="P29" s="17">
        <v>801.78900399999998</v>
      </c>
      <c r="Q29" s="16">
        <v>768.36719900000003</v>
      </c>
      <c r="R29" s="135">
        <v>707.93545500000005</v>
      </c>
      <c r="S29" s="62">
        <f t="shared" si="1"/>
        <v>2.0610139973541663E-2</v>
      </c>
    </row>
    <row r="30" spans="1:20" x14ac:dyDescent="0.25">
      <c r="A30" s="13" t="s">
        <v>15</v>
      </c>
      <c r="B30" s="14">
        <v>155.22794300000001</v>
      </c>
      <c r="C30" s="33">
        <v>154.409897</v>
      </c>
      <c r="D30" s="14">
        <v>166</v>
      </c>
      <c r="E30" s="14">
        <v>175</v>
      </c>
      <c r="F30" s="15">
        <v>186.43100000000001</v>
      </c>
      <c r="G30" s="16">
        <v>193.35172700000001</v>
      </c>
      <c r="H30" s="32">
        <v>205.001</v>
      </c>
      <c r="I30" s="32">
        <v>221.172</v>
      </c>
      <c r="J30" s="32">
        <v>175.006</v>
      </c>
      <c r="K30" s="32">
        <v>231.84299999999999</v>
      </c>
      <c r="L30" s="32">
        <v>229.69900000000001</v>
      </c>
      <c r="M30" s="15">
        <v>235</v>
      </c>
      <c r="N30" s="32">
        <v>266.33699999999999</v>
      </c>
      <c r="O30" s="17">
        <v>309.271388</v>
      </c>
      <c r="P30" s="17">
        <v>325.77606300000002</v>
      </c>
      <c r="Q30" s="16">
        <v>335.31957999999997</v>
      </c>
      <c r="R30" s="135">
        <v>335.11223899999999</v>
      </c>
      <c r="S30" s="62">
        <f t="shared" si="1"/>
        <v>4.9273668012360661E-2</v>
      </c>
    </row>
    <row r="31" spans="1:20" x14ac:dyDescent="0.25">
      <c r="A31" s="13" t="s">
        <v>14</v>
      </c>
      <c r="B31" s="14">
        <v>296.22076399999997</v>
      </c>
      <c r="C31" s="31">
        <v>302.90747299999998</v>
      </c>
      <c r="D31" s="14">
        <v>311</v>
      </c>
      <c r="E31" s="14">
        <v>329</v>
      </c>
      <c r="F31" s="15">
        <v>335.45499999999998</v>
      </c>
      <c r="G31" s="16">
        <v>347.17021399999999</v>
      </c>
      <c r="H31" s="32">
        <v>355.36900000000003</v>
      </c>
      <c r="I31" s="32">
        <v>391.42700000000002</v>
      </c>
      <c r="J31" s="32">
        <v>387.37599999999998</v>
      </c>
      <c r="K31" s="32">
        <v>419.25400000000002</v>
      </c>
      <c r="L31" s="32">
        <v>429.91899999999998</v>
      </c>
      <c r="M31" s="15">
        <v>404</v>
      </c>
      <c r="N31" s="32">
        <v>428.69799999999998</v>
      </c>
      <c r="O31" s="17">
        <v>464.08321999999998</v>
      </c>
      <c r="P31" s="17">
        <v>486.67993799999999</v>
      </c>
      <c r="Q31" s="16">
        <v>456.82123300000001</v>
      </c>
      <c r="R31" s="135">
        <v>461.54880400000002</v>
      </c>
      <c r="S31" s="62">
        <f t="shared" si="1"/>
        <v>2.8105383495251601E-2</v>
      </c>
    </row>
    <row r="32" spans="1:20" x14ac:dyDescent="0.25">
      <c r="A32" s="13" t="s">
        <v>17</v>
      </c>
      <c r="B32" s="14">
        <v>165.34678</v>
      </c>
      <c r="C32" s="31">
        <v>174.378387</v>
      </c>
      <c r="D32" s="14">
        <v>189</v>
      </c>
      <c r="E32" s="14">
        <v>202</v>
      </c>
      <c r="F32" s="15">
        <v>208.81200000000001</v>
      </c>
      <c r="G32" s="15">
        <v>213.44389000000001</v>
      </c>
      <c r="H32" s="32">
        <v>219.04</v>
      </c>
      <c r="I32" s="32">
        <v>217.33600000000001</v>
      </c>
      <c r="J32" s="32">
        <v>211.61699999999999</v>
      </c>
      <c r="K32" s="32">
        <v>220.934</v>
      </c>
      <c r="L32" s="32">
        <v>225.37799999999999</v>
      </c>
      <c r="M32" s="15">
        <v>230</v>
      </c>
      <c r="N32" s="32">
        <v>253.059</v>
      </c>
      <c r="O32" s="17">
        <v>271.35297100000003</v>
      </c>
      <c r="P32" s="17">
        <v>288.78208000000001</v>
      </c>
      <c r="Q32" s="16">
        <v>277.07781699999998</v>
      </c>
      <c r="R32" s="135">
        <v>265.94071500000001</v>
      </c>
      <c r="S32" s="62">
        <f t="shared" si="1"/>
        <v>3.014727521211924E-2</v>
      </c>
    </row>
    <row r="33" spans="1:19" x14ac:dyDescent="0.25">
      <c r="A33" s="13" t="s">
        <v>16</v>
      </c>
      <c r="B33" s="14">
        <v>224.08431100000001</v>
      </c>
      <c r="C33" s="31">
        <v>221.89989</v>
      </c>
      <c r="D33" s="14">
        <v>223</v>
      </c>
      <c r="E33" s="14">
        <v>228</v>
      </c>
      <c r="F33" s="15">
        <v>241.792</v>
      </c>
      <c r="G33" s="15">
        <v>255.08409</v>
      </c>
      <c r="H33" s="32">
        <v>271.20600000000002</v>
      </c>
      <c r="I33" s="32">
        <v>279.73</v>
      </c>
      <c r="J33" s="32">
        <v>272.65899999999999</v>
      </c>
      <c r="K33" s="32">
        <v>271.57100000000003</v>
      </c>
      <c r="L33" s="32">
        <v>276.49599999999998</v>
      </c>
      <c r="M33" s="15">
        <v>295</v>
      </c>
      <c r="N33" s="32">
        <v>309.15699999999998</v>
      </c>
      <c r="O33" s="17">
        <v>341.14529199999998</v>
      </c>
      <c r="P33" s="17">
        <v>356.448553</v>
      </c>
      <c r="Q33" s="16">
        <v>344.53229499999998</v>
      </c>
      <c r="R33" s="135">
        <v>339.13824699999998</v>
      </c>
      <c r="S33" s="62">
        <f t="shared" si="1"/>
        <v>2.6237387113856592E-2</v>
      </c>
    </row>
    <row r="34" spans="1:19" x14ac:dyDescent="0.25">
      <c r="A34" s="13" t="s">
        <v>19</v>
      </c>
      <c r="B34" s="14">
        <v>37.859423</v>
      </c>
      <c r="C34" s="35">
        <v>39.438149000000003</v>
      </c>
      <c r="D34" s="14">
        <v>41</v>
      </c>
      <c r="E34" s="14">
        <v>41</v>
      </c>
      <c r="F34" s="15">
        <v>43.02</v>
      </c>
      <c r="G34" s="15">
        <v>45.812742999999998</v>
      </c>
      <c r="H34" s="32">
        <v>47.927</v>
      </c>
      <c r="I34" s="32">
        <v>44.014000000000003</v>
      </c>
      <c r="J34" s="32">
        <v>38.274000000000001</v>
      </c>
      <c r="K34" s="32">
        <v>50.537638000000001</v>
      </c>
      <c r="L34" s="32">
        <v>59.777999999999999</v>
      </c>
      <c r="M34" s="15">
        <v>44</v>
      </c>
      <c r="N34" s="32">
        <v>63</v>
      </c>
      <c r="O34" s="17">
        <v>78.163771999999994</v>
      </c>
      <c r="P34" s="17">
        <v>84.752618999999996</v>
      </c>
      <c r="Q34" s="16">
        <v>81.808244000000002</v>
      </c>
      <c r="R34" s="135">
        <v>85.623681000000005</v>
      </c>
      <c r="S34" s="62">
        <f t="shared" si="1"/>
        <v>5.232828558225755E-2</v>
      </c>
    </row>
    <row r="35" spans="1:19" x14ac:dyDescent="0.25">
      <c r="A35" s="13" t="s">
        <v>18</v>
      </c>
      <c r="B35" s="14">
        <v>100.73962</v>
      </c>
      <c r="C35" s="31">
        <v>95.771713000000005</v>
      </c>
      <c r="D35" s="14">
        <v>105</v>
      </c>
      <c r="E35" s="14">
        <v>111</v>
      </c>
      <c r="F35" s="15">
        <v>120.9</v>
      </c>
      <c r="G35" s="15">
        <v>127.086761</v>
      </c>
      <c r="H35" s="32">
        <v>127.729</v>
      </c>
      <c r="I35" s="32">
        <v>142.309</v>
      </c>
      <c r="J35" s="32">
        <v>147.92599999999999</v>
      </c>
      <c r="K35" s="32">
        <v>152.90299999999999</v>
      </c>
      <c r="L35" s="32">
        <v>159.03899999999999</v>
      </c>
      <c r="M35" s="15">
        <v>153</v>
      </c>
      <c r="N35" s="32">
        <v>193.15100000000001</v>
      </c>
      <c r="O35" s="17">
        <v>230.65109200000001</v>
      </c>
      <c r="P35" s="17">
        <v>227.154898</v>
      </c>
      <c r="Q35" s="16">
        <v>213.744551</v>
      </c>
      <c r="R35" s="135">
        <v>201.05124799999999</v>
      </c>
      <c r="S35" s="62">
        <f t="shared" si="1"/>
        <v>4.4135000612429254E-2</v>
      </c>
    </row>
    <row r="36" spans="1:19" x14ac:dyDescent="0.25">
      <c r="A36" s="13" t="s">
        <v>12</v>
      </c>
      <c r="B36" s="14">
        <v>534.04788099999996</v>
      </c>
      <c r="C36" s="33">
        <v>548.42374099999995</v>
      </c>
      <c r="D36" s="14">
        <v>581</v>
      </c>
      <c r="E36" s="14">
        <v>614</v>
      </c>
      <c r="F36" s="15">
        <v>657.65</v>
      </c>
      <c r="G36" s="15">
        <v>728.91877299999999</v>
      </c>
      <c r="H36" s="32">
        <v>717.11300000000006</v>
      </c>
      <c r="I36" s="32">
        <v>576.86300000000006</v>
      </c>
      <c r="J36" s="32">
        <v>385</v>
      </c>
      <c r="K36" s="32">
        <v>288.012</v>
      </c>
      <c r="L36" s="32">
        <v>193.34100000000001</v>
      </c>
      <c r="M36" s="15">
        <v>99</v>
      </c>
      <c r="N36" s="32">
        <v>138</v>
      </c>
      <c r="O36" s="17">
        <v>109.208493</v>
      </c>
      <c r="P36" s="17">
        <v>129.853756</v>
      </c>
      <c r="Q36" s="16">
        <v>152.20037500000001</v>
      </c>
      <c r="R36" s="135">
        <v>221.17246399999999</v>
      </c>
      <c r="S36" s="62">
        <f t="shared" si="1"/>
        <v>-5.3606107890749599E-2</v>
      </c>
    </row>
    <row r="37" spans="1:19" x14ac:dyDescent="0.25">
      <c r="A37" s="13" t="s">
        <v>21</v>
      </c>
      <c r="B37" s="14">
        <v>41.375183999999997</v>
      </c>
      <c r="C37" s="31">
        <v>42.487704999999998</v>
      </c>
      <c r="D37" s="14">
        <v>44</v>
      </c>
      <c r="E37" s="14">
        <v>46</v>
      </c>
      <c r="F37" s="14">
        <v>49.667999999999999</v>
      </c>
      <c r="G37" s="14">
        <v>53.397359000000002</v>
      </c>
      <c r="H37" s="14">
        <v>54.616512</v>
      </c>
      <c r="I37" s="15">
        <v>57.380243999999998</v>
      </c>
      <c r="J37" s="32">
        <v>57.414060999999997</v>
      </c>
      <c r="K37" s="32">
        <v>58.971196999999997</v>
      </c>
      <c r="L37" s="32">
        <v>55.033915</v>
      </c>
      <c r="M37" s="15">
        <v>76</v>
      </c>
      <c r="N37" s="32">
        <v>75</v>
      </c>
      <c r="O37" s="17">
        <v>88.791051999999993</v>
      </c>
      <c r="P37" s="17">
        <v>92.220245000000006</v>
      </c>
      <c r="Q37" s="16">
        <v>86.827629000000002</v>
      </c>
      <c r="R37" s="135">
        <v>85.700168000000005</v>
      </c>
      <c r="S37" s="62">
        <f t="shared" si="1"/>
        <v>4.6562353547265678E-2</v>
      </c>
    </row>
    <row r="38" spans="1:19" x14ac:dyDescent="0.25">
      <c r="A38" s="13" t="s">
        <v>20</v>
      </c>
      <c r="B38" s="14">
        <v>64.280899000000005</v>
      </c>
      <c r="C38" s="33">
        <v>71.490515000000002</v>
      </c>
      <c r="D38" s="14">
        <v>72</v>
      </c>
      <c r="E38" s="14">
        <v>75</v>
      </c>
      <c r="F38" s="15">
        <v>76.561999999999998</v>
      </c>
      <c r="G38" s="15">
        <v>80.953778999999997</v>
      </c>
      <c r="H38" s="32">
        <v>86.674999999999997</v>
      </c>
      <c r="I38" s="32">
        <v>87.525000000000006</v>
      </c>
      <c r="J38" s="32">
        <v>91.96</v>
      </c>
      <c r="K38" s="32">
        <v>95.484999999999999</v>
      </c>
      <c r="L38" s="32">
        <v>89.853999999999999</v>
      </c>
      <c r="M38" s="15">
        <v>82</v>
      </c>
      <c r="N38" s="32">
        <v>92.021000000000001</v>
      </c>
      <c r="O38" s="17">
        <v>97.273797000000002</v>
      </c>
      <c r="P38" s="17">
        <v>98.478915999999998</v>
      </c>
      <c r="Q38" s="16">
        <v>97.807888000000005</v>
      </c>
      <c r="R38" s="135">
        <v>101.57662000000001</v>
      </c>
      <c r="S38" s="62">
        <f t="shared" si="1"/>
        <v>2.9009746892575183E-2</v>
      </c>
    </row>
    <row r="39" spans="1:19" ht="15.75" thickBot="1" x14ac:dyDescent="0.3">
      <c r="A39" s="18" t="s">
        <v>22</v>
      </c>
      <c r="B39" s="19">
        <v>25.057347</v>
      </c>
      <c r="C39" s="36">
        <v>28.529592000000001</v>
      </c>
      <c r="D39" s="19">
        <v>27</v>
      </c>
      <c r="E39" s="19">
        <v>33</v>
      </c>
      <c r="F39" s="19">
        <v>34.267000000000003</v>
      </c>
      <c r="G39" s="19">
        <v>38.130794999999999</v>
      </c>
      <c r="H39" s="19">
        <v>35.597234</v>
      </c>
      <c r="I39" s="37">
        <v>37.673825000000001</v>
      </c>
      <c r="J39" s="38">
        <v>43.111961999999998</v>
      </c>
      <c r="K39" s="38">
        <v>44.095298</v>
      </c>
      <c r="L39" s="39">
        <v>41.529516999999998</v>
      </c>
      <c r="M39" s="37">
        <v>39</v>
      </c>
      <c r="N39" s="32">
        <v>44</v>
      </c>
      <c r="O39" s="17">
        <v>49.829583</v>
      </c>
      <c r="P39" s="17">
        <v>45.786433000000002</v>
      </c>
      <c r="Q39" s="16">
        <v>42.858735000000003</v>
      </c>
      <c r="R39" s="135">
        <v>39.618208000000003</v>
      </c>
      <c r="S39" s="62">
        <f t="shared" si="1"/>
        <v>2.9046461877639151E-2</v>
      </c>
    </row>
    <row r="40" spans="1:19" ht="15.75" thickBot="1" x14ac:dyDescent="0.3">
      <c r="A40" s="40" t="s">
        <v>23</v>
      </c>
      <c r="B40" s="41">
        <f>SUM(B27:B39)</f>
        <v>4719.9035510000003</v>
      </c>
      <c r="C40" s="41">
        <f>SUM(C27:C39)</f>
        <v>4890.4866689999999</v>
      </c>
      <c r="D40" s="41">
        <f>SUM(D27:D39)</f>
        <v>5328.4960000000001</v>
      </c>
      <c r="E40" s="41">
        <f>SUM(E27:E39)</f>
        <v>5816</v>
      </c>
      <c r="F40" s="23">
        <f>SUM(F27:F39)</f>
        <v>6205.3979999999983</v>
      </c>
      <c r="G40" s="23">
        <f>SUM(G27:G39)</f>
        <v>6679.0404470000003</v>
      </c>
      <c r="H40" s="42">
        <f>SUM(H27:H39)</f>
        <v>6753.506746</v>
      </c>
      <c r="I40" s="42">
        <f>SUM(I27:I39)</f>
        <v>7001.2910689999999</v>
      </c>
      <c r="J40" s="42">
        <f>SUM(J27:J39)</f>
        <v>6931.7490230000012</v>
      </c>
      <c r="K40" s="42">
        <f>SUM(K27:K39)</f>
        <v>7412.2571329999992</v>
      </c>
      <c r="L40" s="42">
        <f>SUM(L27:L39)</f>
        <v>7599.0574319999996</v>
      </c>
      <c r="M40" s="42">
        <f>SUM(M27:M39)</f>
        <v>7704</v>
      </c>
      <c r="N40" s="25">
        <f>SUM(N27:N39)</f>
        <v>8406.6670000000013</v>
      </c>
      <c r="O40" s="25">
        <f>SUM(O27:O39)</f>
        <v>8925.9861020000008</v>
      </c>
      <c r="P40" s="25">
        <f>SUM(P27:P39)</f>
        <v>9490.7602060000027</v>
      </c>
      <c r="Q40" s="24">
        <f>SUM(Q27:Q39)</f>
        <v>9387.8275999999987</v>
      </c>
      <c r="R40" s="136">
        <f>SUM(R27:R39)</f>
        <v>9688.5963609999999</v>
      </c>
      <c r="S40" s="69">
        <f t="shared" si="1"/>
        <v>4.5973023057465312E-2</v>
      </c>
    </row>
    <row r="41" spans="1:19" x14ac:dyDescent="0.25">
      <c r="A41" s="26" t="s">
        <v>27</v>
      </c>
      <c r="B41" s="43"/>
      <c r="C41" s="43"/>
      <c r="D41" s="43"/>
      <c r="E41" s="43"/>
      <c r="F41" s="43"/>
      <c r="G41" s="43"/>
      <c r="H41" s="43"/>
      <c r="I41" s="43"/>
      <c r="J41" s="44"/>
      <c r="K41" s="43"/>
      <c r="L41" s="43"/>
      <c r="M41" s="43"/>
      <c r="N41" s="43"/>
      <c r="O41" s="43"/>
      <c r="P41" s="43"/>
      <c r="Q41" s="43"/>
      <c r="R41" s="43"/>
      <c r="S41" s="2"/>
    </row>
    <row r="42" spans="1:19" x14ac:dyDescent="0.25">
      <c r="A42" s="2"/>
      <c r="B42" s="2"/>
      <c r="C42" s="2"/>
      <c r="D42" s="27"/>
      <c r="E42" s="2"/>
      <c r="F42" s="2"/>
      <c r="G42" s="2"/>
      <c r="H42" s="2"/>
      <c r="I42" s="2"/>
      <c r="J42" s="45"/>
      <c r="K42" s="45"/>
      <c r="L42" s="45"/>
      <c r="M42" s="45"/>
      <c r="N42" s="45"/>
      <c r="O42" s="45"/>
      <c r="P42" s="45"/>
      <c r="Q42" s="45"/>
      <c r="R42" s="45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1" t="s">
        <v>25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1" t="s">
        <v>28</v>
      </c>
      <c r="B45" s="43"/>
      <c r="C45" s="43"/>
      <c r="D45" s="43"/>
      <c r="E45" s="4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thickBot="1" x14ac:dyDescent="0.3">
      <c r="A47" s="4" t="s">
        <v>2</v>
      </c>
      <c r="B47" s="5">
        <v>2008</v>
      </c>
      <c r="C47" s="5">
        <v>2009</v>
      </c>
      <c r="D47" s="5">
        <v>2010</v>
      </c>
      <c r="E47" s="5">
        <v>2011</v>
      </c>
      <c r="F47" s="6" t="s">
        <v>3</v>
      </c>
      <c r="G47" s="7" t="s">
        <v>4</v>
      </c>
      <c r="H47" s="7" t="s">
        <v>5</v>
      </c>
      <c r="I47" s="7" t="s">
        <v>6</v>
      </c>
      <c r="J47" s="6" t="s">
        <v>7</v>
      </c>
      <c r="K47" s="6" t="s">
        <v>8</v>
      </c>
      <c r="L47" s="6" t="s">
        <v>9</v>
      </c>
      <c r="M47" s="6" t="s">
        <v>29</v>
      </c>
      <c r="N47" s="60" t="s">
        <v>30</v>
      </c>
      <c r="O47" s="6" t="s">
        <v>38</v>
      </c>
      <c r="P47" s="6" t="s">
        <v>39</v>
      </c>
      <c r="Q47" s="60" t="s">
        <v>40</v>
      </c>
      <c r="R47" s="61" t="s">
        <v>41</v>
      </c>
      <c r="S47" s="2"/>
    </row>
    <row r="48" spans="1:19" x14ac:dyDescent="0.25">
      <c r="A48" s="46" t="s">
        <v>10</v>
      </c>
      <c r="B48" s="47">
        <v>7.6278488795373658</v>
      </c>
      <c r="C48" s="47">
        <v>7.4146884033303397</v>
      </c>
      <c r="D48" s="47">
        <v>8.4871794871794872</v>
      </c>
      <c r="E48" s="47">
        <v>9.3374520664678311</v>
      </c>
      <c r="F48" s="47">
        <v>8.3493664224370772</v>
      </c>
      <c r="G48" s="48">
        <v>7.9041836418880926</v>
      </c>
      <c r="H48" s="48">
        <v>7.5726212917539302</v>
      </c>
      <c r="I48" s="48">
        <v>5.7371332555629504</v>
      </c>
      <c r="J48" s="49">
        <v>5.9087116083005968</v>
      </c>
      <c r="K48" s="50">
        <v>6.4922062298143519</v>
      </c>
      <c r="L48" s="53">
        <v>5.7798085832799551</v>
      </c>
      <c r="M48" s="53">
        <v>5.57</v>
      </c>
      <c r="N48" s="53">
        <f>+N6/N27</f>
        <v>5.1963350094121772</v>
      </c>
      <c r="O48" s="53">
        <f>+O6/O27</f>
        <v>5.4169073746811387</v>
      </c>
      <c r="P48" s="50">
        <f>+P6/P27</f>
        <v>6.182451163834636</v>
      </c>
      <c r="Q48" s="140">
        <f>+Q6/Q27</f>
        <v>6.9908783700881783</v>
      </c>
      <c r="R48" s="144">
        <f>+R6/R27</f>
        <v>6.8625390995858631</v>
      </c>
      <c r="S48" s="2"/>
    </row>
    <row r="49" spans="1:19" x14ac:dyDescent="0.25">
      <c r="A49" s="13" t="s">
        <v>11</v>
      </c>
      <c r="B49" s="51">
        <v>9.1671579230000244</v>
      </c>
      <c r="C49" s="51">
        <v>7.772670903035622</v>
      </c>
      <c r="D49" s="51">
        <v>8.4819672131147534</v>
      </c>
      <c r="E49" s="51">
        <v>8.5962732919254652</v>
      </c>
      <c r="F49" s="51">
        <v>8.4863311557498253</v>
      </c>
      <c r="G49" s="52">
        <v>8.9407669954107263</v>
      </c>
      <c r="H49" s="52">
        <v>9.7190097049744999</v>
      </c>
      <c r="I49" s="52">
        <v>8.3409319668898316</v>
      </c>
      <c r="J49" s="49">
        <v>7.1574979032641792</v>
      </c>
      <c r="K49" s="53">
        <v>6.8122758423414913</v>
      </c>
      <c r="L49" s="53">
        <v>7.0337069716878178</v>
      </c>
      <c r="M49" s="53">
        <v>7.22</v>
      </c>
      <c r="N49" s="53">
        <f>+N7/N28</f>
        <v>7.7736216818996011</v>
      </c>
      <c r="O49" s="53">
        <f>+O7/O28</f>
        <v>8.5379980231270682</v>
      </c>
      <c r="P49" s="53">
        <f>+P7/P28</f>
        <v>8.9553273212708415</v>
      </c>
      <c r="Q49" s="141">
        <f>+Q7/Q28</f>
        <v>10.753863570063844</v>
      </c>
      <c r="R49" s="145">
        <f>+R7/R28</f>
        <v>11.013917349747327</v>
      </c>
      <c r="S49" s="2"/>
    </row>
    <row r="50" spans="1:19" x14ac:dyDescent="0.25">
      <c r="A50" s="13" t="s">
        <v>13</v>
      </c>
      <c r="B50" s="51">
        <f>+B8/(B29*1.16)</f>
        <v>5.4712960524748269</v>
      </c>
      <c r="C50" s="51">
        <f>+C8/(C29*1.16)</f>
        <v>5.3982664116716448</v>
      </c>
      <c r="D50" s="51">
        <f>+D8/(D29*1.16)</f>
        <v>5.8958581904358098</v>
      </c>
      <c r="E50" s="51">
        <f>+E8/(E29*1.16)</f>
        <v>6.549864513043941</v>
      </c>
      <c r="F50" s="51">
        <f>+F8/(F29*1.16)</f>
        <v>7.0888305028292837</v>
      </c>
      <c r="G50" s="52">
        <f>+G8/(G29*1.16)</f>
        <v>7.0264010753917203</v>
      </c>
      <c r="H50" s="52">
        <f>+H8/(H29*1.16)</f>
        <v>6.5836194339939418</v>
      </c>
      <c r="I50" s="52">
        <f>+I8/(I29*1.16)</f>
        <v>6.9245909895224314</v>
      </c>
      <c r="J50" s="49">
        <f>+J8/(J29*1.16)</f>
        <v>6.2959453566706278</v>
      </c>
      <c r="K50" s="53">
        <f>+K8/(K29*1.16)</f>
        <v>7.1833787053841505</v>
      </c>
      <c r="L50" s="53">
        <f>+L8/(L29*1.16)</f>
        <v>5.9823102000585857</v>
      </c>
      <c r="M50" s="53">
        <f>+M8/(M29*1.16)</f>
        <v>6.0151827071538859</v>
      </c>
      <c r="N50" s="53">
        <f>+N8/(N29*1.16)</f>
        <v>6.9255683572543738</v>
      </c>
      <c r="O50" s="53">
        <f>+O8/(O29*1.16)</f>
        <v>7.9380557962299001</v>
      </c>
      <c r="P50" s="53">
        <f>+P8/(P29*1.16)</f>
        <v>9.352730080851666</v>
      </c>
      <c r="Q50" s="141">
        <f>+Q8/(Q29*1.16)</f>
        <v>10.615685918042873</v>
      </c>
      <c r="R50" s="145">
        <f>+R8/(R29*1.16)</f>
        <v>11.788367357050495</v>
      </c>
      <c r="S50" s="2"/>
    </row>
    <row r="51" spans="1:19" x14ac:dyDescent="0.25">
      <c r="A51" s="13" t="s">
        <v>15</v>
      </c>
      <c r="B51" s="51">
        <v>6.9052129357921075</v>
      </c>
      <c r="C51" s="51">
        <v>6.8930426137127725</v>
      </c>
      <c r="D51" s="51">
        <v>7.1144578313253009</v>
      </c>
      <c r="E51" s="51">
        <v>7.5314285714285711</v>
      </c>
      <c r="F51" s="51">
        <v>7.6902714677280057</v>
      </c>
      <c r="G51" s="52">
        <v>7.916625908682084</v>
      </c>
      <c r="H51" s="52">
        <v>7.9462789674684586</v>
      </c>
      <c r="I51" s="52">
        <v>7.9665793700040153</v>
      </c>
      <c r="J51" s="49">
        <v>8.0248562906414627</v>
      </c>
      <c r="K51" s="53">
        <v>8.446716096668867</v>
      </c>
      <c r="L51" s="53">
        <v>8.594882868449579</v>
      </c>
      <c r="M51" s="53">
        <v>8.23</v>
      </c>
      <c r="N51" s="53">
        <f>+N9/N30</f>
        <v>10.159482096257753</v>
      </c>
      <c r="O51" s="53">
        <f>+O9/O30</f>
        <v>10.031850196957118</v>
      </c>
      <c r="P51" s="53">
        <f>+P9/P30</f>
        <v>10.176039989104424</v>
      </c>
      <c r="Q51" s="141">
        <f>+Q9/Q30</f>
        <v>10.893555749476365</v>
      </c>
      <c r="R51" s="145">
        <f>+R9/R30</f>
        <v>11.623890718777956</v>
      </c>
      <c r="S51" s="2"/>
    </row>
    <row r="52" spans="1:19" x14ac:dyDescent="0.25">
      <c r="A52" s="13" t="s">
        <v>14</v>
      </c>
      <c r="B52" s="51">
        <v>5.431800182650262</v>
      </c>
      <c r="C52" s="51">
        <v>4.9703098609257497</v>
      </c>
      <c r="D52" s="51">
        <v>5.8038585209003219</v>
      </c>
      <c r="E52" s="51">
        <v>6.0638297872340425</v>
      </c>
      <c r="F52" s="51">
        <v>6.3316808513809608</v>
      </c>
      <c r="G52" s="52">
        <v>5.5893987117296433</v>
      </c>
      <c r="H52" s="52">
        <v>5.473419919745524</v>
      </c>
      <c r="I52" s="52">
        <v>4.2130187245972763</v>
      </c>
      <c r="J52" s="49">
        <v>4.4046378712155629</v>
      </c>
      <c r="K52" s="53">
        <v>4.513264035644263</v>
      </c>
      <c r="L52" s="53">
        <v>4.486621898543679</v>
      </c>
      <c r="M52" s="53">
        <v>4</v>
      </c>
      <c r="N52" s="53">
        <f>+N10/N31</f>
        <v>4.6448242973375198</v>
      </c>
      <c r="O52" s="53">
        <f>+O10/O31</f>
        <v>4.790368707448633</v>
      </c>
      <c r="P52" s="53">
        <f>+P10/P31</f>
        <v>4.6799066906061793</v>
      </c>
      <c r="Q52" s="141">
        <f>+Q10/Q31</f>
        <v>5.1578243830229313</v>
      </c>
      <c r="R52" s="145">
        <f>+R10/R31</f>
        <v>5.806938691926498</v>
      </c>
      <c r="S52" s="2"/>
    </row>
    <row r="53" spans="1:19" x14ac:dyDescent="0.25">
      <c r="A53" s="13" t="s">
        <v>17</v>
      </c>
      <c r="B53" s="51">
        <v>4.1047488194206139</v>
      </c>
      <c r="C53" s="51">
        <v>4.2568807566731302</v>
      </c>
      <c r="D53" s="51">
        <v>4.3650793650793647</v>
      </c>
      <c r="E53" s="51">
        <v>4.5693069306930694</v>
      </c>
      <c r="F53" s="51">
        <v>4.678150680995345</v>
      </c>
      <c r="G53" s="52">
        <v>4.8927279557095753</v>
      </c>
      <c r="H53" s="52">
        <v>5.1244692240691005</v>
      </c>
      <c r="I53" s="52">
        <v>5.3900257400257399</v>
      </c>
      <c r="J53" s="49">
        <v>5.5082342155875947</v>
      </c>
      <c r="K53" s="53">
        <v>5.7358939773869118</v>
      </c>
      <c r="L53" s="53">
        <v>5.9416047706519715</v>
      </c>
      <c r="M53" s="53">
        <v>6.03</v>
      </c>
      <c r="N53" s="53">
        <f>+N11/N32</f>
        <v>7.1867645386648968</v>
      </c>
      <c r="O53" s="53">
        <f>+O11/O32</f>
        <v>7.381747611637536</v>
      </c>
      <c r="P53" s="53">
        <f>+P11/P32</f>
        <v>7.5567200245943233</v>
      </c>
      <c r="Q53" s="141">
        <f>+Q11/Q32</f>
        <v>8.0754744879847227</v>
      </c>
      <c r="R53" s="145">
        <f>+R11/R32</f>
        <v>8.4188126331088498</v>
      </c>
      <c r="S53" s="2"/>
    </row>
    <row r="54" spans="1:19" x14ac:dyDescent="0.25">
      <c r="A54" s="13" t="s">
        <v>16</v>
      </c>
      <c r="B54" s="51">
        <v>4.7272965932898359</v>
      </c>
      <c r="C54" s="51">
        <v>4.6894975928108842</v>
      </c>
      <c r="D54" s="51">
        <v>5.4125560538116595</v>
      </c>
      <c r="E54" s="51">
        <v>6.1315789473684212</v>
      </c>
      <c r="F54" s="51">
        <v>6.2130508867125469</v>
      </c>
      <c r="G54" s="52">
        <v>6.2085817354718378</v>
      </c>
      <c r="H54" s="52">
        <v>5.7607141532871076</v>
      </c>
      <c r="I54" s="52">
        <v>5.5131719492327003</v>
      </c>
      <c r="J54" s="49">
        <v>5.9113361378131657</v>
      </c>
      <c r="K54" s="53">
        <v>6.3829900836245397</v>
      </c>
      <c r="L54" s="53">
        <v>6.6602880330999366</v>
      </c>
      <c r="M54" s="53">
        <v>5.91</v>
      </c>
      <c r="N54" s="53">
        <f>+N12/N33</f>
        <v>5.230963555733819</v>
      </c>
      <c r="O54" s="53">
        <f>+O12/O33</f>
        <v>6.0490216174520732</v>
      </c>
      <c r="P54" s="53">
        <f>+P12/P33</f>
        <v>5.4710411687377505</v>
      </c>
      <c r="Q54" s="141">
        <f>+Q12/Q33</f>
        <v>6.1796409042002871</v>
      </c>
      <c r="R54" s="145">
        <f>+R12/R33</f>
        <v>5.907431853299637</v>
      </c>
      <c r="S54" s="2"/>
    </row>
    <row r="55" spans="1:19" x14ac:dyDescent="0.25">
      <c r="A55" s="13" t="s">
        <v>19</v>
      </c>
      <c r="B55" s="51">
        <v>9.2613138874303491</v>
      </c>
      <c r="C55" s="51">
        <v>9.6055725130507525</v>
      </c>
      <c r="D55" s="51">
        <v>10.268292682926829</v>
      </c>
      <c r="E55" s="51">
        <v>10.585365853658537</v>
      </c>
      <c r="F55" s="51">
        <v>10.695699674569967</v>
      </c>
      <c r="G55" s="52">
        <v>11.123167465654173</v>
      </c>
      <c r="H55" s="52">
        <v>11.273778906488886</v>
      </c>
      <c r="I55" s="52">
        <v>11.401527181019988</v>
      </c>
      <c r="J55" s="49">
        <v>11.36677640173486</v>
      </c>
      <c r="K55" s="53">
        <v>9.4052135741793084</v>
      </c>
      <c r="L55" s="53">
        <v>11.451604269129112</v>
      </c>
      <c r="M55" s="53">
        <v>11.77</v>
      </c>
      <c r="N55" s="53">
        <f>+N13/N34</f>
        <v>12.646395851285714</v>
      </c>
      <c r="O55" s="53">
        <f>+O13/O34</f>
        <v>12.316197425080791</v>
      </c>
      <c r="P55" s="53">
        <f>+P13/P34</f>
        <v>13.406625724462865</v>
      </c>
      <c r="Q55" s="141">
        <f>+Q13/Q34</f>
        <v>14.147101919654945</v>
      </c>
      <c r="R55" s="145">
        <f>+R13/R34</f>
        <v>14.069913926755847</v>
      </c>
      <c r="S55" s="2"/>
    </row>
    <row r="56" spans="1:19" x14ac:dyDescent="0.25">
      <c r="A56" s="13" t="s">
        <v>18</v>
      </c>
      <c r="B56" s="51">
        <v>6.424185439651251</v>
      </c>
      <c r="C56" s="51">
        <v>6.4538889473554679</v>
      </c>
      <c r="D56" s="51">
        <v>6.8761904761904766</v>
      </c>
      <c r="E56" s="51">
        <v>7.3063063063063067</v>
      </c>
      <c r="F56" s="51">
        <v>7.6507692307692299</v>
      </c>
      <c r="G56" s="52">
        <v>7.6853557861075661</v>
      </c>
      <c r="H56" s="52">
        <v>7.2111087582252962</v>
      </c>
      <c r="I56" s="52">
        <v>6.4112575810736301</v>
      </c>
      <c r="J56" s="49">
        <v>6.1371631761826864</v>
      </c>
      <c r="K56" s="53">
        <v>5.88079370581349</v>
      </c>
      <c r="L56" s="53">
        <v>5.6769031495419373</v>
      </c>
      <c r="M56" s="53">
        <v>5.52</v>
      </c>
      <c r="N56" s="53">
        <f>+N14/N35</f>
        <v>6.1611420564739499</v>
      </c>
      <c r="O56" s="53">
        <f>+O14/O35</f>
        <v>5.3345925298719159</v>
      </c>
      <c r="P56" s="53">
        <f>+P14/P35</f>
        <v>5.4302816703076333</v>
      </c>
      <c r="Q56" s="141">
        <f>+Q14/Q35</f>
        <v>5.6919724774176821</v>
      </c>
      <c r="R56" s="145">
        <f>+R14/R35</f>
        <v>5.9784324245527687</v>
      </c>
      <c r="S56" s="2"/>
    </row>
    <row r="57" spans="1:19" x14ac:dyDescent="0.25">
      <c r="A57" s="13" t="s">
        <v>12</v>
      </c>
      <c r="B57" s="51">
        <v>8.1734281799350494</v>
      </c>
      <c r="C57" s="51">
        <v>10.441920310667223</v>
      </c>
      <c r="D57" s="51">
        <v>10.72289156626506</v>
      </c>
      <c r="E57" s="51">
        <v>8.3094462540716609</v>
      </c>
      <c r="F57" s="51">
        <v>10.756382574317648</v>
      </c>
      <c r="G57" s="52">
        <v>8.5820925604090679</v>
      </c>
      <c r="H57" s="52">
        <v>12.689693176783342</v>
      </c>
      <c r="I57" s="52">
        <v>21.947917282743695</v>
      </c>
      <c r="J57" s="49">
        <v>57.989610389610391</v>
      </c>
      <c r="K57" s="53">
        <v>77.430683443745394</v>
      </c>
      <c r="L57" s="53">
        <v>1.0499583637200594E-3</v>
      </c>
      <c r="M57" s="53">
        <v>2.2599999999999998</v>
      </c>
      <c r="N57" s="53">
        <f>+N15/N36</f>
        <v>1.5460585768115942</v>
      </c>
      <c r="O57" s="53">
        <f>+O15/O36</f>
        <v>2.7968674421686233</v>
      </c>
      <c r="P57" s="53">
        <f>+P15/P36</f>
        <v>3.2468218645905091</v>
      </c>
      <c r="Q57" s="141">
        <f>+Q15/Q36</f>
        <v>3.323619568414335</v>
      </c>
      <c r="R57" s="145">
        <f>+R15/R36</f>
        <v>3.480158093595227</v>
      </c>
      <c r="S57" s="2"/>
    </row>
    <row r="58" spans="1:19" x14ac:dyDescent="0.25">
      <c r="A58" s="13" t="s">
        <v>21</v>
      </c>
      <c r="B58" s="51">
        <v>4.7194696221773906</v>
      </c>
      <c r="C58" s="51">
        <v>4.1079147720499378</v>
      </c>
      <c r="D58" s="51">
        <v>4.5227272727272725</v>
      </c>
      <c r="E58" s="51">
        <v>5.3913043478260869</v>
      </c>
      <c r="F58" s="51">
        <v>5.1542240476765722</v>
      </c>
      <c r="G58" s="52">
        <v>5.5334253591092208</v>
      </c>
      <c r="H58" s="52">
        <v>5.6312195993583671</v>
      </c>
      <c r="I58" s="52">
        <v>4.9498165567075718</v>
      </c>
      <c r="J58" s="49">
        <v>4.6518768602341227</v>
      </c>
      <c r="K58" s="53">
        <v>5.1802951876255792</v>
      </c>
      <c r="L58" s="53">
        <v>5.3452651190392295</v>
      </c>
      <c r="M58" s="53">
        <v>5.2</v>
      </c>
      <c r="N58" s="53">
        <f>+N16/N37</f>
        <v>5.0133333333333336</v>
      </c>
      <c r="O58" s="53">
        <f>+O16/O37</f>
        <v>5.4161635003491124</v>
      </c>
      <c r="P58" s="53">
        <f>+P16/P37</f>
        <v>5.2958570539473193</v>
      </c>
      <c r="Q58" s="141">
        <f>+Q16/Q37</f>
        <v>5.3911274255801684</v>
      </c>
      <c r="R58" s="145">
        <f>+R16/R37</f>
        <v>5.6238601889321842</v>
      </c>
      <c r="S58" s="2"/>
    </row>
    <row r="59" spans="1:19" x14ac:dyDescent="0.25">
      <c r="A59" s="13" t="s">
        <v>20</v>
      </c>
      <c r="B59" s="51">
        <v>4.0329398628976856</v>
      </c>
      <c r="C59" s="51">
        <v>3.9783319507489909</v>
      </c>
      <c r="D59" s="51">
        <v>4.6111111111111107</v>
      </c>
      <c r="E59" s="51">
        <v>4.96</v>
      </c>
      <c r="F59" s="51">
        <v>4.6988845641440919</v>
      </c>
      <c r="G59" s="52">
        <v>4.7551023682677247</v>
      </c>
      <c r="H59" s="52">
        <v>4.381119093638695</v>
      </c>
      <c r="I59" s="52">
        <v>4.0126793063253796</v>
      </c>
      <c r="J59" s="49">
        <v>3.7918225315354506</v>
      </c>
      <c r="K59" s="53">
        <v>4.1120280672356913</v>
      </c>
      <c r="L59" s="53">
        <v>4.3061076858014111</v>
      </c>
      <c r="M59" s="53">
        <v>4.1900000000000004</v>
      </c>
      <c r="N59" s="53">
        <f>+N17/N38</f>
        <v>3.7798002629834495</v>
      </c>
      <c r="O59" s="53">
        <f>+O17/O38</f>
        <v>3.7728515213608862</v>
      </c>
      <c r="P59" s="53">
        <f>+P17/P38</f>
        <v>4.2119018349064685</v>
      </c>
      <c r="Q59" s="141">
        <f>+Q17/Q38</f>
        <v>4.6465386104646278</v>
      </c>
      <c r="R59" s="145">
        <f>+R17/R38</f>
        <v>4.6550563997896361</v>
      </c>
      <c r="S59" s="2"/>
    </row>
    <row r="60" spans="1:19" ht="15.75" thickBot="1" x14ac:dyDescent="0.3">
      <c r="A60" s="18" t="s">
        <v>22</v>
      </c>
      <c r="B60" s="54">
        <v>5.9574114530161557</v>
      </c>
      <c r="C60" s="54">
        <v>6.5092781908693258</v>
      </c>
      <c r="D60" s="54">
        <v>7.1111111111111107</v>
      </c>
      <c r="E60" s="54">
        <v>7.5454545454545459</v>
      </c>
      <c r="F60" s="54">
        <v>6.9606034960749401</v>
      </c>
      <c r="G60" s="55">
        <v>7.2136028987803691</v>
      </c>
      <c r="H60" s="55">
        <v>7.8355010332800399</v>
      </c>
      <c r="I60" s="55">
        <v>8.1615835881681598</v>
      </c>
      <c r="J60" s="54">
        <v>8.0571476120042913</v>
      </c>
      <c r="K60" s="56">
        <v>8.5756604508172281</v>
      </c>
      <c r="L60" s="55">
        <v>8.738057031507017</v>
      </c>
      <c r="M60" s="54">
        <v>9.1999999999999993</v>
      </c>
      <c r="N60" s="54">
        <f>+N18/N39</f>
        <v>9.5</v>
      </c>
      <c r="O60" s="54">
        <f>+O18/O39</f>
        <v>9.7018993717045561</v>
      </c>
      <c r="P60" s="56">
        <f>+P18/P39</f>
        <v>9.5923982765811875</v>
      </c>
      <c r="Q60" s="142">
        <f>+Q18/Q39</f>
        <v>10.113166965847219</v>
      </c>
      <c r="R60" s="146">
        <f>+R18/R39</f>
        <v>11.264824572580364</v>
      </c>
      <c r="S60" s="2"/>
    </row>
    <row r="61" spans="1:19" ht="15.75" thickBot="1" x14ac:dyDescent="0.3">
      <c r="A61" s="57" t="s">
        <v>23</v>
      </c>
      <c r="B61" s="58">
        <v>7.3365308159026821</v>
      </c>
      <c r="C61" s="58">
        <v>7.2058323244966189</v>
      </c>
      <c r="D61" s="58">
        <v>7.9639733238046908</v>
      </c>
      <c r="E61" s="58">
        <v>8.2530949105914715</v>
      </c>
      <c r="F61" s="58">
        <v>8.2011402008380472</v>
      </c>
      <c r="G61" s="59">
        <v>7.8348631357925065</v>
      </c>
      <c r="H61" s="59">
        <v>8.0850093674410601</v>
      </c>
      <c r="I61" s="59">
        <f>I19/I40</f>
        <v>7.093088583831114</v>
      </c>
      <c r="J61" s="58">
        <f>+J19/J40</f>
        <v>9.0665444428187687</v>
      </c>
      <c r="K61" s="59">
        <f>+K19/K40</f>
        <v>9.3733505925957701</v>
      </c>
      <c r="L61" s="59">
        <f>+L19/L40</f>
        <v>5.9845028888380964</v>
      </c>
      <c r="M61" s="58">
        <f>+M19/M40</f>
        <v>5.9304257528556592</v>
      </c>
      <c r="N61" s="59">
        <f>+N19/N40</f>
        <v>5.9836968912629578</v>
      </c>
      <c r="O61" s="59">
        <f>+O19/O40</f>
        <v>6.3924122813326782</v>
      </c>
      <c r="P61" s="130">
        <f>+P19/P40</f>
        <v>7.0015538929541359</v>
      </c>
      <c r="Q61" s="143">
        <f>+Q19/Q40</f>
        <v>7.9076186869363809</v>
      </c>
      <c r="R61" s="147">
        <f>+R19/R40</f>
        <v>7.9468706511356206</v>
      </c>
      <c r="S61" s="2"/>
    </row>
    <row r="62" spans="1:19" x14ac:dyDescent="0.25">
      <c r="A62" s="26" t="s">
        <v>27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2"/>
    </row>
  </sheetData>
  <pageMargins left="0.7" right="0.7" top="0.75" bottom="0.75" header="0.3" footer="0.3"/>
  <pageSetup paperSize="9" orientation="portrait" r:id="rId1"/>
  <ignoredErrors>
    <ignoredError sqref="N47:P47 F26:R26 F5:R5 Q47 R47 F47:M47" numberStoredAsText="1"/>
    <ignoredError sqref="N48:P49 N59:P59 N60:P60 N56:P56 N52:P52" numberStoredAsText="1" unlockedFormula="1"/>
    <ignoredError sqref="N61:P61 Q48:Q49 J50:M50 Q59 Q60 Q56 Q52 N51:Q51 N53:Q53 N58:Q58 N55:Q55 N54:P54 N57:Q57 R48:R49 R51:R60" unlockedFormula="1"/>
    <ignoredError sqref="B19:E19" formulaRange="1"/>
    <ignoredError sqref="N50:R50 Q54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 Venezuela</vt:lpstr>
      <vt:lpstr>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Maito</dc:creator>
  <cp:lastModifiedBy>Mauricio Claverí</cp:lastModifiedBy>
  <dcterms:created xsi:type="dcterms:W3CDTF">2020-02-14T16:28:55Z</dcterms:created>
  <dcterms:modified xsi:type="dcterms:W3CDTF">2025-05-09T19:00:52Z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796f620f-4da0-4640-88ee-57ad6365a6c8</vt:lpwstr>
  </property>
</Properties>
</file>